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niemorrill\Dropbox (WiLS)\WiLS-wide\WPLC\Board, Committees, and Workgroups\WPLC Board\Meeting Materials\2017\2017-4-26\"/>
    </mc:Choice>
  </mc:AlternateContent>
  <bookViews>
    <workbookView xWindow="5610" yWindow="645" windowWidth="14460" windowHeight="10365"/>
  </bookViews>
  <sheets>
    <sheet name="2017 budget" sheetId="1" r:id="rId1"/>
    <sheet name="Expense detail" sheetId="20" r:id="rId2"/>
    <sheet name="Income detail" sheetId="19" r:id="rId3"/>
    <sheet name="Other income detail" sheetId="21" r:id="rId4"/>
    <sheet name="Donations detail" sheetId="22" r:id="rId5"/>
  </sheets>
  <definedNames>
    <definedName name="_xlnm.Print_Area" localSheetId="2">'Income detail'!$A$1:$B$19</definedName>
  </definedNames>
  <calcPr calcId="162913"/>
</workbook>
</file>

<file path=xl/calcChain.xml><?xml version="1.0" encoding="utf-8"?>
<calcChain xmlns="http://schemas.openxmlformats.org/spreadsheetml/2006/main">
  <c r="C24" i="1" l="1"/>
  <c r="C23" i="1"/>
  <c r="C21" i="1"/>
  <c r="C20" i="1"/>
  <c r="D7" i="1"/>
  <c r="N100" i="20" l="1"/>
  <c r="M14" i="19" l="1"/>
  <c r="E7" i="1" l="1"/>
  <c r="X101" i="20"/>
  <c r="D22" i="1" s="1"/>
  <c r="E22" i="1" s="1"/>
  <c r="AJ101" i="20"/>
  <c r="D25" i="1" s="1"/>
  <c r="E25" i="1" s="1"/>
  <c r="AF101" i="20"/>
  <c r="D24" i="1" s="1"/>
  <c r="E24" i="1" s="1"/>
  <c r="AB101" i="20"/>
  <c r="D23" i="1" s="1"/>
  <c r="E23" i="1" s="1"/>
  <c r="T101" i="20"/>
  <c r="D21" i="1" s="1"/>
  <c r="E21" i="1" s="1"/>
  <c r="J101" i="20"/>
  <c r="D19" i="1" s="1"/>
  <c r="E19" i="1" s="1"/>
  <c r="F101" i="20"/>
  <c r="D18" i="1" s="1"/>
  <c r="E18" i="1" s="1"/>
  <c r="B101" i="20"/>
  <c r="D17" i="1" s="1"/>
  <c r="E17" i="1" s="1"/>
  <c r="B8" i="22"/>
  <c r="D8" i="1" s="1"/>
  <c r="E8" i="1" s="1"/>
  <c r="B6" i="21"/>
  <c r="D9" i="1" s="1"/>
  <c r="E9" i="1" s="1"/>
  <c r="D20" i="1"/>
  <c r="E20" i="1" s="1"/>
  <c r="M4" i="19"/>
  <c r="M5" i="19"/>
  <c r="M6" i="19"/>
  <c r="M7" i="19"/>
  <c r="M8" i="19"/>
  <c r="M9" i="19"/>
  <c r="M10" i="19"/>
  <c r="M11" i="19"/>
  <c r="M12" i="19"/>
  <c r="M13" i="19"/>
  <c r="M15" i="19"/>
  <c r="M16" i="19"/>
  <c r="M17" i="19"/>
  <c r="M18" i="19"/>
  <c r="M2" i="19"/>
  <c r="D48" i="19"/>
  <c r="D19" i="19" s="1"/>
  <c r="D10" i="1" s="1"/>
  <c r="M3" i="19"/>
  <c r="I19" i="19"/>
  <c r="D6" i="1" s="1"/>
  <c r="G19" i="19"/>
  <c r="J27" i="19"/>
  <c r="J26" i="19"/>
  <c r="J25" i="19"/>
  <c r="L3" i="19"/>
  <c r="L9" i="19"/>
  <c r="L4" i="19"/>
  <c r="L5" i="19"/>
  <c r="L6" i="19"/>
  <c r="L7" i="19"/>
  <c r="L8" i="19"/>
  <c r="L10" i="19"/>
  <c r="L11" i="19"/>
  <c r="L12" i="19"/>
  <c r="L13" i="19"/>
  <c r="L15" i="19"/>
  <c r="L16" i="19"/>
  <c r="L17" i="19"/>
  <c r="L18" i="19"/>
  <c r="L2" i="19"/>
  <c r="B19" i="19"/>
  <c r="B48" i="19"/>
  <c r="C27" i="1"/>
  <c r="C12" i="1" s="1"/>
  <c r="M19" i="19" l="1"/>
  <c r="L19" i="19"/>
  <c r="E6" i="1"/>
  <c r="J28" i="19"/>
  <c r="E10" i="1"/>
  <c r="D12" i="1"/>
  <c r="D27" i="1"/>
  <c r="E27" i="1" s="1"/>
  <c r="E12" i="1" l="1"/>
  <c r="D30" i="1"/>
</calcChain>
</file>

<file path=xl/sharedStrings.xml><?xml version="1.0" encoding="utf-8"?>
<sst xmlns="http://schemas.openxmlformats.org/spreadsheetml/2006/main" count="173" uniqueCount="138">
  <si>
    <t>Income</t>
  </si>
  <si>
    <t>Member shares</t>
  </si>
  <si>
    <t>Other income</t>
  </si>
  <si>
    <t>Website</t>
  </si>
  <si>
    <t>Program management</t>
  </si>
  <si>
    <t>R &amp; D</t>
  </si>
  <si>
    <t>TOTAL</t>
  </si>
  <si>
    <t>Other</t>
  </si>
  <si>
    <t>b.</t>
  </si>
  <si>
    <t>c.</t>
  </si>
  <si>
    <t>d.</t>
  </si>
  <si>
    <t xml:space="preserve">Digital Content  </t>
  </si>
  <si>
    <t>OverDrive Vendor Fees</t>
  </si>
  <si>
    <t xml:space="preserve">Carryover </t>
  </si>
  <si>
    <t>a.</t>
  </si>
  <si>
    <t>e.</t>
  </si>
  <si>
    <t>f.</t>
  </si>
  <si>
    <t>Partner</t>
  </si>
  <si>
    <t>Reserve</t>
  </si>
  <si>
    <t>2017 budget</t>
  </si>
  <si>
    <t>g.</t>
  </si>
  <si>
    <t>h.</t>
  </si>
  <si>
    <t>i.</t>
  </si>
  <si>
    <t>Digital Newspaper Hosting</t>
  </si>
  <si>
    <t>ContentDM Hosting</t>
  </si>
  <si>
    <t xml:space="preserve">Buying pool income </t>
  </si>
  <si>
    <t>Arrowhead Library System</t>
  </si>
  <si>
    <t>Bridges Library System</t>
  </si>
  <si>
    <t>Indianhead Federated</t>
  </si>
  <si>
    <t>Kenosha County Library System</t>
  </si>
  <si>
    <t>Lakeshores Library System</t>
  </si>
  <si>
    <t>Manitowoc-Calumet Library System</t>
  </si>
  <si>
    <t>Milwaukee Co. Federated Library System</t>
  </si>
  <si>
    <t>Nicolet Federated Library System Total (inc. Brown County)</t>
  </si>
  <si>
    <t>Northern Waters Library Service</t>
  </si>
  <si>
    <t>Outagamie Waupaca Library System</t>
  </si>
  <si>
    <t>South Central Library System</t>
  </si>
  <si>
    <t>Southwest Wisconsin Library System</t>
  </si>
  <si>
    <t>Winding Rivers Library System</t>
  </si>
  <si>
    <t>Winnefox Library System</t>
  </si>
  <si>
    <t>Wisconsin Valley Library Service Total (inc. Marathon County)</t>
  </si>
  <si>
    <t>Buying pool</t>
  </si>
  <si>
    <t>Total</t>
  </si>
  <si>
    <t>Member Shares</t>
  </si>
  <si>
    <t>Big Bend</t>
  </si>
  <si>
    <t>Brookfield</t>
  </si>
  <si>
    <t>Butler</t>
  </si>
  <si>
    <t>Delafield</t>
  </si>
  <si>
    <t>Eagle</t>
  </si>
  <si>
    <t>Elm Grove</t>
  </si>
  <si>
    <t>Fort Atkinson</t>
  </si>
  <si>
    <t>Hartland</t>
  </si>
  <si>
    <t>Jefferson</t>
  </si>
  <si>
    <t>Johnson Creek</t>
  </si>
  <si>
    <t>Lake Mills</t>
  </si>
  <si>
    <t>M Falls</t>
  </si>
  <si>
    <t>Mukwonago</t>
  </si>
  <si>
    <t>Muskego</t>
  </si>
  <si>
    <t>New Berlin</t>
  </si>
  <si>
    <t>North Lake</t>
  </si>
  <si>
    <t>Oconomowoc</t>
  </si>
  <si>
    <t>Palmyra</t>
  </si>
  <si>
    <t>Pewaukee</t>
  </si>
  <si>
    <t>Sussex</t>
  </si>
  <si>
    <t>Waterloo</t>
  </si>
  <si>
    <t>Watertown</t>
  </si>
  <si>
    <t>Waukesha</t>
  </si>
  <si>
    <t>Whitewater</t>
  </si>
  <si>
    <t>Bridges</t>
  </si>
  <si>
    <t>Invoice #</t>
  </si>
  <si>
    <t>Invoiced amount</t>
  </si>
  <si>
    <t>Date of invoice</t>
  </si>
  <si>
    <t>Date paid</t>
  </si>
  <si>
    <t>Amount Received To-Date</t>
  </si>
  <si>
    <t>see below</t>
  </si>
  <si>
    <t>Monarch Library System</t>
  </si>
  <si>
    <t>Buying Pool</t>
  </si>
  <si>
    <t>Bridges Buying Pool</t>
  </si>
  <si>
    <t>Bridges Buying Pool Breakdown</t>
  </si>
  <si>
    <t>Invoice Total</t>
  </si>
  <si>
    <t>Program Management</t>
  </si>
  <si>
    <t>OverDrive Hosting</t>
  </si>
  <si>
    <t>OverDrive Content</t>
  </si>
  <si>
    <t>Price before Credit</t>
  </si>
  <si>
    <t>Credit Amount</t>
  </si>
  <si>
    <t>Date Paid</t>
  </si>
  <si>
    <t>R&amp;D</t>
  </si>
  <si>
    <t>WNA Services Co, 0013141-IN</t>
  </si>
  <si>
    <t>0669-000056570-120716</t>
  </si>
  <si>
    <t>0669-153822373-120716</t>
  </si>
  <si>
    <t>0669-154350990-120716</t>
  </si>
  <si>
    <t>0669-000055040-121216</t>
  </si>
  <si>
    <t>0669-000100937-121316</t>
  </si>
  <si>
    <t>0669-000055007-121416</t>
  </si>
  <si>
    <t>0669-141121400-121616</t>
  </si>
  <si>
    <t>0669-150326120-121616</t>
  </si>
  <si>
    <t>0669-150418030-121616</t>
  </si>
  <si>
    <t>0669-000054180-121716</t>
  </si>
  <si>
    <t>0669-000057760-122016</t>
  </si>
  <si>
    <t>0669-094957533-122116</t>
  </si>
  <si>
    <t>0669-095233357-122116</t>
  </si>
  <si>
    <t>0669-100001770-122116</t>
  </si>
  <si>
    <t>0669-100108763-122116</t>
  </si>
  <si>
    <t>0669-113320877-122216</t>
  </si>
  <si>
    <t>0669-000105690-122716</t>
  </si>
  <si>
    <t>0669-000054223-122916</t>
  </si>
  <si>
    <t>0669-202942007-010317</t>
  </si>
  <si>
    <t>0669-215655153-010517</t>
  </si>
  <si>
    <t>Totals</t>
  </si>
  <si>
    <t>YTD</t>
  </si>
  <si>
    <t>Difference</t>
  </si>
  <si>
    <t>Donations</t>
  </si>
  <si>
    <t xml:space="preserve">What </t>
  </si>
  <si>
    <t>Amount</t>
  </si>
  <si>
    <t>Date</t>
  </si>
  <si>
    <t>From</t>
  </si>
  <si>
    <t>Marked in Sage</t>
  </si>
  <si>
    <t>Allocated for certain collection?</t>
  </si>
  <si>
    <t>Carol Hinners</t>
  </si>
  <si>
    <t>BALANCE</t>
  </si>
  <si>
    <t>Madison Public Library</t>
  </si>
  <si>
    <t>NA</t>
  </si>
  <si>
    <t>MARC Records, 0000514632</t>
  </si>
  <si>
    <t>2017 1st Half</t>
  </si>
  <si>
    <t>Pamela Murphy</t>
  </si>
  <si>
    <t>digital library, audiobooks</t>
  </si>
  <si>
    <t>bill for July-December in July or August 2017</t>
  </si>
  <si>
    <t>Expenses**</t>
  </si>
  <si>
    <t>**Budgeted amounts include carryover from 2016 as described below</t>
  </si>
  <si>
    <t>2016 carryover allocated as follows:</t>
  </si>
  <si>
    <t>$10,370 from Donations to Digital Content</t>
  </si>
  <si>
    <t>$1,411.60 from Other Income to Newspaper Project</t>
  </si>
  <si>
    <t>$95,319.91 from Digital Content to Digital Content</t>
  </si>
  <si>
    <t>$12,819 from Newspaper Project to Newspaper Project</t>
  </si>
  <si>
    <t>$1,318.56 in magazine pilot to Reserve</t>
  </si>
  <si>
    <t>$5000 in R&amp;D to R&amp;D</t>
  </si>
  <si>
    <t>$11,781.40 in Reserve to Reserve</t>
  </si>
  <si>
    <t>$3,330 in allocated carryover from 2015 to Digital Content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</si>
</sst>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  <numFmt numFmtId="167" formatCode="#,##0.00;\-#,##0.00;* ??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rgb="FF222222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44" fontId="7" fillId="0" borderId="0" xfId="4" applyFont="1"/>
    <xf numFmtId="164" fontId="7" fillId="0" borderId="0" xfId="4" applyNumberFormat="1" applyFont="1"/>
    <xf numFmtId="164" fontId="0" fillId="0" borderId="0" xfId="0" applyNumberFormat="1"/>
    <xf numFmtId="0" fontId="0" fillId="0" borderId="0" xfId="0" applyAlignment="1">
      <alignment wrapText="1"/>
    </xf>
    <xf numFmtId="0" fontId="4" fillId="0" borderId="0" xfId="0" applyFont="1"/>
    <xf numFmtId="10" fontId="7" fillId="0" borderId="0" xfId="4" applyNumberFormat="1" applyFon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/>
    <xf numFmtId="6" fontId="4" fillId="0" borderId="0" xfId="0" applyNumberFormat="1" applyFont="1"/>
    <xf numFmtId="6" fontId="9" fillId="0" borderId="0" xfId="4" applyNumberFormat="1" applyFont="1"/>
    <xf numFmtId="0" fontId="6" fillId="0" borderId="0" xfId="0" applyFont="1"/>
    <xf numFmtId="166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Fill="1"/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5" fillId="0" borderId="0" xfId="0" applyFont="1"/>
    <xf numFmtId="0" fontId="0" fillId="0" borderId="0" xfId="0"/>
    <xf numFmtId="164" fontId="0" fillId="0" borderId="0" xfId="0" applyNumberFormat="1"/>
    <xf numFmtId="44" fontId="15" fillId="0" borderId="0" xfId="4" applyFont="1"/>
    <xf numFmtId="0" fontId="15" fillId="0" borderId="0" xfId="0" applyFont="1" applyAlignment="1">
      <alignment wrapText="1"/>
    </xf>
    <xf numFmtId="164" fontId="12" fillId="0" borderId="0" xfId="4" applyNumberFormat="1" applyFont="1" applyAlignment="1">
      <alignment wrapText="1"/>
    </xf>
    <xf numFmtId="0" fontId="4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15" fillId="0" borderId="0" xfId="0" applyFont="1" applyFill="1"/>
    <xf numFmtId="164" fontId="12" fillId="0" borderId="0" xfId="4" applyNumberFormat="1" applyFont="1" applyAlignment="1">
      <alignment wrapText="1"/>
    </xf>
    <xf numFmtId="6" fontId="0" fillId="0" borderId="0" xfId="0" applyNumberFormat="1"/>
    <xf numFmtId="164" fontId="12" fillId="0" borderId="0" xfId="4" applyNumberFormat="1" applyFont="1" applyAlignment="1">
      <alignment horizontal="right" wrapText="1"/>
    </xf>
    <xf numFmtId="164" fontId="0" fillId="0" borderId="0" xfId="0" applyNumberFormat="1" applyFill="1" applyAlignment="1">
      <alignment wrapText="1"/>
    </xf>
    <xf numFmtId="0" fontId="16" fillId="0" borderId="2" xfId="0" applyFont="1" applyBorder="1" applyAlignment="1">
      <alignment wrapText="1"/>
    </xf>
    <xf numFmtId="0" fontId="15" fillId="0" borderId="0" xfId="0" applyFont="1" applyFill="1" applyBorder="1"/>
    <xf numFmtId="0" fontId="0" fillId="0" borderId="0" xfId="0" applyFont="1" applyAlignment="1">
      <alignment wrapText="1"/>
    </xf>
    <xf numFmtId="0" fontId="0" fillId="0" borderId="0" xfId="0" applyFont="1"/>
    <xf numFmtId="0" fontId="0" fillId="0" borderId="3" xfId="0" applyFont="1" applyBorder="1" applyAlignment="1">
      <alignment wrapText="1"/>
    </xf>
    <xf numFmtId="165" fontId="12" fillId="0" borderId="0" xfId="4" applyNumberFormat="1" applyFont="1"/>
    <xf numFmtId="165" fontId="0" fillId="0" borderId="0" xfId="0" applyNumberFormat="1" applyFont="1"/>
    <xf numFmtId="0" fontId="17" fillId="0" borderId="3" xfId="8" applyFont="1" applyBorder="1" applyAlignment="1" applyProtection="1">
      <alignment wrapText="1"/>
    </xf>
    <xf numFmtId="0" fontId="17" fillId="0" borderId="4" xfId="8" applyFont="1" applyBorder="1" applyAlignment="1" applyProtection="1">
      <alignment wrapText="1"/>
    </xf>
    <xf numFmtId="166" fontId="17" fillId="0" borderId="0" xfId="2" applyNumberFormat="1" applyFont="1" applyFill="1" applyBorder="1"/>
    <xf numFmtId="166" fontId="17" fillId="0" borderId="0" xfId="2" applyNumberFormat="1" applyFont="1" applyFill="1" applyBorder="1" applyAlignment="1"/>
    <xf numFmtId="44" fontId="12" fillId="0" borderId="0" xfId="4" applyFont="1"/>
    <xf numFmtId="44" fontId="12" fillId="0" borderId="0" xfId="4" applyFont="1" applyBorder="1"/>
    <xf numFmtId="1" fontId="18" fillId="0" borderId="0" xfId="0" applyNumberFormat="1" applyFont="1" applyFill="1"/>
    <xf numFmtId="44" fontId="18" fillId="0" borderId="0" xfId="0" applyNumberFormat="1" applyFont="1" applyFill="1"/>
    <xf numFmtId="14" fontId="18" fillId="0" borderId="0" xfId="0" applyNumberFormat="1" applyFont="1" applyFill="1"/>
    <xf numFmtId="0" fontId="18" fillId="0" borderId="0" xfId="0" applyFont="1" applyFill="1"/>
    <xf numFmtId="44" fontId="0" fillId="0" borderId="0" xfId="0" applyNumberFormat="1" applyFill="1"/>
    <xf numFmtId="44" fontId="15" fillId="0" borderId="0" xfId="0" applyNumberFormat="1" applyFont="1" applyFill="1"/>
    <xf numFmtId="165" fontId="12" fillId="0" borderId="0" xfId="4" applyNumberFormat="1" applyFont="1" applyBorder="1"/>
    <xf numFmtId="165" fontId="15" fillId="0" borderId="0" xfId="4" applyNumberFormat="1" applyFont="1"/>
    <xf numFmtId="44" fontId="15" fillId="0" borderId="2" xfId="4" applyNumberFormat="1" applyFont="1" applyBorder="1"/>
    <xf numFmtId="44" fontId="12" fillId="0" borderId="0" xfId="4" applyNumberFormat="1" applyFont="1"/>
    <xf numFmtId="1" fontId="12" fillId="0" borderId="0" xfId="4" applyNumberFormat="1" applyFont="1" applyBorder="1"/>
    <xf numFmtId="14" fontId="12" fillId="0" borderId="0" xfId="4" applyNumberFormat="1" applyFont="1" applyBorder="1"/>
    <xf numFmtId="14" fontId="12" fillId="0" borderId="0" xfId="4" applyNumberFormat="1" applyFont="1"/>
    <xf numFmtId="1" fontId="12" fillId="0" borderId="0" xfId="4" applyNumberFormat="1" applyFont="1"/>
    <xf numFmtId="44" fontId="12" fillId="0" borderId="0" xfId="4" applyFont="1"/>
    <xf numFmtId="44" fontId="15" fillId="0" borderId="0" xfId="0" applyNumberFormat="1" applyFont="1"/>
    <xf numFmtId="14" fontId="3" fillId="0" borderId="0" xfId="0" applyNumberFormat="1" applyFont="1"/>
    <xf numFmtId="44" fontId="15" fillId="0" borderId="0" xfId="5" applyFont="1"/>
    <xf numFmtId="0" fontId="19" fillId="0" borderId="0" xfId="0" applyFont="1"/>
    <xf numFmtId="44" fontId="16" fillId="0" borderId="0" xfId="0" applyNumberFormat="1" applyFont="1"/>
    <xf numFmtId="44" fontId="16" fillId="0" borderId="0" xfId="0" applyNumberFormat="1" applyFont="1" applyAlignment="1">
      <alignment wrapText="1"/>
    </xf>
    <xf numFmtId="0" fontId="3" fillId="0" borderId="0" xfId="0" applyFont="1"/>
    <xf numFmtId="44" fontId="3" fillId="0" borderId="0" xfId="5" applyFont="1" applyAlignment="1">
      <alignment wrapText="1"/>
    </xf>
    <xf numFmtId="164" fontId="15" fillId="0" borderId="0" xfId="0" applyNumberFormat="1" applyFont="1"/>
    <xf numFmtId="44" fontId="0" fillId="0" borderId="0" xfId="5" applyFont="1"/>
    <xf numFmtId="14" fontId="0" fillId="0" borderId="0" xfId="0" applyNumberFormat="1"/>
    <xf numFmtId="0" fontId="20" fillId="0" borderId="0" xfId="0" applyFont="1"/>
    <xf numFmtId="44" fontId="0" fillId="0" borderId="0" xfId="0" applyNumberFormat="1"/>
    <xf numFmtId="44" fontId="21" fillId="0" borderId="0" xfId="0" applyNumberFormat="1" applyFont="1"/>
    <xf numFmtId="44" fontId="17" fillId="0" borderId="0" xfId="0" applyNumberFormat="1" applyFont="1"/>
    <xf numFmtId="14" fontId="0" fillId="0" borderId="0" xfId="0" applyNumberFormat="1" applyAlignment="1">
      <alignment horizontal="right"/>
    </xf>
    <xf numFmtId="49" fontId="22" fillId="0" borderId="0" xfId="0" applyNumberFormat="1" applyFont="1" applyAlignment="1">
      <alignment horizontal="left"/>
    </xf>
    <xf numFmtId="167" fontId="22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4" fontId="3" fillId="0" borderId="0" xfId="0" applyNumberFormat="1" applyFont="1"/>
    <xf numFmtId="0" fontId="20" fillId="0" borderId="0" xfId="0" applyFont="1" applyAlignment="1">
      <alignment wrapText="1"/>
    </xf>
    <xf numFmtId="44" fontId="0" fillId="0" borderId="0" xfId="5" applyNumberFormat="1" applyFont="1"/>
    <xf numFmtId="0" fontId="23" fillId="0" borderId="0" xfId="0" applyFont="1"/>
    <xf numFmtId="0" fontId="24" fillId="0" borderId="0" xfId="0" applyFont="1"/>
    <xf numFmtId="14" fontId="23" fillId="0" borderId="0" xfId="0" applyNumberFormat="1" applyFont="1"/>
    <xf numFmtId="44" fontId="0" fillId="0" borderId="0" xfId="4" applyFont="1"/>
    <xf numFmtId="164" fontId="1" fillId="0" borderId="0" xfId="0" applyNumberFormat="1" applyFont="1"/>
    <xf numFmtId="0" fontId="17" fillId="0" borderId="3" xfId="8" applyFont="1" applyBorder="1" applyAlignment="1" applyProtection="1">
      <alignment horizontal="left" wrapText="1" indent="1"/>
    </xf>
    <xf numFmtId="165" fontId="0" fillId="0" borderId="0" xfId="4" applyNumberFormat="1" applyFont="1"/>
    <xf numFmtId="0" fontId="25" fillId="0" borderId="0" xfId="0" applyFont="1"/>
    <xf numFmtId="164" fontId="0" fillId="0" borderId="0" xfId="4" applyNumberFormat="1" applyFont="1" applyFill="1" applyAlignment="1">
      <alignment wrapText="1"/>
    </xf>
  </cellXfs>
  <cellStyles count="13">
    <cellStyle name="Comma 2" xfId="1"/>
    <cellStyle name="Comma 3" xfId="2"/>
    <cellStyle name="Comma 4" xfId="3"/>
    <cellStyle name="Currency" xfId="4" builtinId="4"/>
    <cellStyle name="Currency 2" xfId="5"/>
    <cellStyle name="Currency 3" xfId="6"/>
    <cellStyle name="Currency 4" xfId="7"/>
    <cellStyle name="Hyperlink" xfId="8" builtinId="8"/>
    <cellStyle name="Normal" xfId="0" builtinId="0"/>
    <cellStyle name="Normal 2" xfId="9"/>
    <cellStyle name="Percent 2" xfId="10"/>
    <cellStyle name="Percent 3" xfId="11"/>
    <cellStyle name="Percent 4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6"/>
  <sheetViews>
    <sheetView tabSelected="1" view="pageLayout" topLeftCell="A19" zoomScaleNormal="100" workbookViewId="0">
      <selection activeCell="D25" sqref="D25"/>
    </sheetView>
  </sheetViews>
  <sheetFormatPr defaultRowHeight="15" x14ac:dyDescent="0.25"/>
  <cols>
    <col min="1" max="1" width="2.7109375" bestFit="1" customWidth="1"/>
    <col min="2" max="2" width="29" style="4" bestFit="1" customWidth="1"/>
    <col min="3" max="4" width="19.140625" style="4" customWidth="1"/>
    <col min="5" max="5" width="15.5703125" bestFit="1" customWidth="1"/>
    <col min="6" max="6" width="14" bestFit="1" customWidth="1"/>
    <col min="7" max="7" width="13.28515625" bestFit="1" customWidth="1"/>
    <col min="8" max="9" width="13.28515625" customWidth="1"/>
    <col min="10" max="10" width="54.7109375" style="4" customWidth="1"/>
  </cols>
  <sheetData>
    <row r="2" spans="1:10" ht="15.75" x14ac:dyDescent="0.25">
      <c r="C2" s="25" t="s">
        <v>19</v>
      </c>
      <c r="D2" s="25" t="s">
        <v>109</v>
      </c>
      <c r="E2" s="27" t="s">
        <v>110</v>
      </c>
      <c r="F2" s="16"/>
    </row>
    <row r="3" spans="1:10" ht="18.75" x14ac:dyDescent="0.3">
      <c r="C3" s="26"/>
      <c r="D3" s="26"/>
      <c r="E3" s="17"/>
      <c r="F3" s="18"/>
      <c r="H3" s="10"/>
      <c r="I3" s="10"/>
    </row>
    <row r="4" spans="1:10" ht="15.75" x14ac:dyDescent="0.25">
      <c r="B4" s="7" t="s">
        <v>0</v>
      </c>
      <c r="C4" s="7"/>
      <c r="D4" s="7"/>
      <c r="E4" s="5"/>
      <c r="F4" s="5"/>
      <c r="G4" s="5"/>
      <c r="H4" s="11"/>
      <c r="I4" s="13"/>
      <c r="J4" s="7"/>
    </row>
    <row r="5" spans="1:10" ht="15.75" x14ac:dyDescent="0.25">
      <c r="F5" s="1"/>
      <c r="G5" s="1"/>
      <c r="H5" s="12"/>
      <c r="I5" s="1"/>
    </row>
    <row r="6" spans="1:10" ht="17.25" customHeight="1" x14ac:dyDescent="0.25">
      <c r="A6" t="s">
        <v>14</v>
      </c>
      <c r="B6" s="4" t="s">
        <v>1</v>
      </c>
      <c r="C6" s="21">
        <v>90250</v>
      </c>
      <c r="D6" s="24">
        <f>'Income detail'!I19</f>
        <v>88102</v>
      </c>
      <c r="E6" s="2">
        <f>D6-C6</f>
        <v>-2148</v>
      </c>
      <c r="F6" s="2"/>
      <c r="G6" s="2"/>
      <c r="H6" s="2"/>
      <c r="I6" s="2"/>
    </row>
    <row r="7" spans="1:10" ht="19.5" customHeight="1" x14ac:dyDescent="0.25">
      <c r="A7" t="s">
        <v>8</v>
      </c>
      <c r="B7" s="4" t="s">
        <v>13</v>
      </c>
      <c r="C7" s="15">
        <v>141350.47</v>
      </c>
      <c r="D7" s="15">
        <f>140225.47+1125</f>
        <v>141350.47</v>
      </c>
      <c r="E7" s="2">
        <f t="shared" ref="E7:E10" si="0">D7-C7</f>
        <v>0</v>
      </c>
      <c r="F7" s="2"/>
      <c r="G7" s="2"/>
      <c r="H7" s="2"/>
      <c r="I7" s="2"/>
    </row>
    <row r="8" spans="1:10" s="20" customFormat="1" ht="19.5" customHeight="1" x14ac:dyDescent="0.25">
      <c r="A8" s="20" t="s">
        <v>9</v>
      </c>
      <c r="B8" s="4" t="s">
        <v>111</v>
      </c>
      <c r="C8" s="15">
        <v>0</v>
      </c>
      <c r="D8" s="15">
        <f>'Donations detail'!B8</f>
        <v>200</v>
      </c>
      <c r="E8" s="2">
        <f t="shared" si="0"/>
        <v>200</v>
      </c>
      <c r="F8" s="2"/>
      <c r="G8" s="2"/>
      <c r="H8" s="2"/>
      <c r="I8" s="2"/>
      <c r="J8" s="4"/>
    </row>
    <row r="9" spans="1:10" ht="19.5" customHeight="1" x14ac:dyDescent="0.25">
      <c r="A9" t="s">
        <v>10</v>
      </c>
      <c r="B9" s="4" t="s">
        <v>2</v>
      </c>
      <c r="C9" s="15">
        <v>0</v>
      </c>
      <c r="D9" s="15">
        <f>'Other income detail'!B6</f>
        <v>0</v>
      </c>
      <c r="E9" s="2">
        <f t="shared" si="0"/>
        <v>0</v>
      </c>
      <c r="F9" s="2"/>
      <c r="G9" s="2"/>
      <c r="H9" s="2"/>
      <c r="I9" s="2"/>
    </row>
    <row r="10" spans="1:10" x14ac:dyDescent="0.25">
      <c r="A10" t="s">
        <v>15</v>
      </c>
      <c r="B10" s="4" t="s">
        <v>25</v>
      </c>
      <c r="C10" s="31">
        <v>1150000</v>
      </c>
      <c r="D10" s="15">
        <f>'Income detail'!D19</f>
        <v>1133589.5</v>
      </c>
      <c r="E10" s="2">
        <f t="shared" si="0"/>
        <v>-16410.5</v>
      </c>
      <c r="F10" s="2"/>
      <c r="G10" s="2"/>
      <c r="H10" s="2"/>
      <c r="I10" s="2"/>
    </row>
    <row r="11" spans="1:10" ht="19.5" customHeight="1" x14ac:dyDescent="0.25">
      <c r="C11" s="15"/>
      <c r="D11" s="15"/>
      <c r="E11" s="2"/>
      <c r="F11" s="2"/>
      <c r="G11" s="2"/>
      <c r="H11" s="2"/>
      <c r="I11" s="2"/>
    </row>
    <row r="12" spans="1:10" x14ac:dyDescent="0.25">
      <c r="B12" s="8" t="s">
        <v>6</v>
      </c>
      <c r="C12" s="3">
        <f>SUM(C6:C11)</f>
        <v>1381600.47</v>
      </c>
      <c r="D12" s="21">
        <f>SUM(D6:D11)</f>
        <v>1363241.97</v>
      </c>
      <c r="E12" s="2">
        <f>SUM(E6:E10)</f>
        <v>-18358.5</v>
      </c>
      <c r="F12" s="2"/>
      <c r="G12" s="2"/>
      <c r="H12" s="2"/>
      <c r="I12" s="2"/>
    </row>
    <row r="13" spans="1:10" ht="18" customHeight="1" x14ac:dyDescent="0.25">
      <c r="E13" s="3"/>
      <c r="F13" s="3"/>
      <c r="G13" s="3"/>
      <c r="H13" s="3"/>
      <c r="I13" s="3"/>
    </row>
    <row r="15" spans="1:10" ht="15.75" x14ac:dyDescent="0.25">
      <c r="A15" s="5"/>
      <c r="B15" s="7" t="s">
        <v>127</v>
      </c>
      <c r="C15" s="7"/>
      <c r="D15" s="7"/>
    </row>
    <row r="16" spans="1:10" s="5" customFormat="1" ht="15.75" x14ac:dyDescent="0.25">
      <c r="B16" s="7"/>
      <c r="C16" s="7"/>
      <c r="D16" s="7"/>
      <c r="G16" s="7"/>
      <c r="H16" s="7"/>
      <c r="J16" s="7"/>
    </row>
    <row r="17" spans="1:10" s="5" customFormat="1" ht="15.75" x14ac:dyDescent="0.25">
      <c r="A17" t="s">
        <v>14</v>
      </c>
      <c r="B17" s="4" t="s">
        <v>3</v>
      </c>
      <c r="C17" s="24">
        <v>1000</v>
      </c>
      <c r="D17" s="24">
        <f>'Expense detail'!B101</f>
        <v>0</v>
      </c>
      <c r="E17" s="86">
        <f>C17-D17</f>
        <v>1000</v>
      </c>
      <c r="G17" s="7"/>
      <c r="H17" s="7"/>
      <c r="J17" s="7"/>
    </row>
    <row r="18" spans="1:10" x14ac:dyDescent="0.25">
      <c r="A18" t="s">
        <v>8</v>
      </c>
      <c r="B18" s="4" t="s">
        <v>4</v>
      </c>
      <c r="C18" s="24">
        <v>52000</v>
      </c>
      <c r="D18" s="24">
        <f>'Expense detail'!F101</f>
        <v>26000</v>
      </c>
      <c r="E18" s="86">
        <f t="shared" ref="E18:E25" si="1">C18-D18</f>
        <v>26000</v>
      </c>
      <c r="F18" s="2"/>
      <c r="G18" s="6"/>
      <c r="H18" s="6"/>
      <c r="I18" s="6"/>
    </row>
    <row r="19" spans="1:10" ht="24.75" customHeight="1" x14ac:dyDescent="0.25">
      <c r="A19" t="s">
        <v>9</v>
      </c>
      <c r="B19" s="4" t="s">
        <v>12</v>
      </c>
      <c r="C19" s="24">
        <v>18000</v>
      </c>
      <c r="D19" s="24">
        <f>'Expense detail'!J101</f>
        <v>0</v>
      </c>
      <c r="E19" s="86">
        <f t="shared" si="1"/>
        <v>18000</v>
      </c>
      <c r="F19" s="2"/>
      <c r="G19" s="6"/>
      <c r="H19" s="6"/>
      <c r="I19" s="6"/>
    </row>
    <row r="20" spans="1:10" ht="30" x14ac:dyDescent="0.25">
      <c r="A20" t="s">
        <v>10</v>
      </c>
      <c r="B20" s="4" t="s">
        <v>11</v>
      </c>
      <c r="C20" s="90">
        <f>1150000+10370+95319.91+3330</f>
        <v>1259019.9099999999</v>
      </c>
      <c r="D20" s="28">
        <f>'Expense detail'!N100</f>
        <v>129923.47</v>
      </c>
      <c r="E20" s="86">
        <f t="shared" si="1"/>
        <v>1129096.44</v>
      </c>
      <c r="F20" s="2"/>
      <c r="G20" s="6"/>
      <c r="H20" s="6"/>
      <c r="I20" s="6"/>
    </row>
    <row r="21" spans="1:10" s="20" customFormat="1" x14ac:dyDescent="0.25">
      <c r="A21" s="20" t="s">
        <v>15</v>
      </c>
      <c r="B21" s="4" t="s">
        <v>23</v>
      </c>
      <c r="C21" s="29">
        <f>2500+1411.6+12819</f>
        <v>16730.599999999999</v>
      </c>
      <c r="D21" s="24">
        <f>'Expense detail'!T101</f>
        <v>10248.76</v>
      </c>
      <c r="E21" s="86">
        <f t="shared" si="1"/>
        <v>6481.8399999999983</v>
      </c>
      <c r="F21" s="2"/>
      <c r="G21" s="6"/>
      <c r="H21" s="6"/>
      <c r="I21" s="6"/>
      <c r="J21" s="4"/>
    </row>
    <row r="22" spans="1:10" s="20" customFormat="1" x14ac:dyDescent="0.25">
      <c r="A22" s="20" t="s">
        <v>16</v>
      </c>
      <c r="B22" s="4" t="s">
        <v>24</v>
      </c>
      <c r="C22" s="29">
        <v>1750</v>
      </c>
      <c r="D22" s="24">
        <f>'Expense detail'!X101</f>
        <v>0</v>
      </c>
      <c r="E22" s="86">
        <f t="shared" si="1"/>
        <v>1750</v>
      </c>
      <c r="F22" s="2"/>
      <c r="G22" s="6"/>
      <c r="H22" s="6"/>
      <c r="I22" s="6"/>
      <c r="J22" s="4"/>
    </row>
    <row r="23" spans="1:10" ht="29.25" customHeight="1" x14ac:dyDescent="0.25">
      <c r="A23" t="s">
        <v>20</v>
      </c>
      <c r="B23" s="4" t="s">
        <v>5</v>
      </c>
      <c r="C23" s="24">
        <f>5000+5000</f>
        <v>10000</v>
      </c>
      <c r="D23" s="24">
        <f>'Expense detail'!AB101</f>
        <v>0</v>
      </c>
      <c r="E23" s="86">
        <f t="shared" si="1"/>
        <v>10000</v>
      </c>
      <c r="F23" s="2"/>
      <c r="G23" s="6"/>
      <c r="H23" s="6"/>
      <c r="I23" s="6"/>
    </row>
    <row r="24" spans="1:10" ht="18" customHeight="1" x14ac:dyDescent="0.25">
      <c r="A24" s="20" t="s">
        <v>21</v>
      </c>
      <c r="B24" s="4" t="s">
        <v>18</v>
      </c>
      <c r="C24" s="30">
        <f>10000+1318.56+11781.4</f>
        <v>23099.96</v>
      </c>
      <c r="D24" s="24">
        <f>'Expense detail'!AF101</f>
        <v>0</v>
      </c>
      <c r="E24" s="86">
        <f t="shared" si="1"/>
        <v>23099.96</v>
      </c>
      <c r="F24" s="2"/>
      <c r="G24" s="6"/>
      <c r="H24" s="6"/>
      <c r="I24" s="6"/>
    </row>
    <row r="25" spans="1:10" s="20" customFormat="1" ht="18" customHeight="1" x14ac:dyDescent="0.25">
      <c r="A25" t="s">
        <v>22</v>
      </c>
      <c r="B25" s="4" t="s">
        <v>7</v>
      </c>
      <c r="C25" s="15">
        <v>0</v>
      </c>
      <c r="D25" s="15">
        <f>'Expense detail'!AJ101</f>
        <v>0</v>
      </c>
      <c r="E25" s="86">
        <f t="shared" si="1"/>
        <v>0</v>
      </c>
      <c r="F25" s="2"/>
      <c r="G25" s="6"/>
      <c r="H25" s="6"/>
      <c r="I25" s="6"/>
      <c r="J25" s="4"/>
    </row>
    <row r="26" spans="1:10" s="20" customFormat="1" ht="18" customHeight="1" x14ac:dyDescent="0.25">
      <c r="B26" s="4"/>
      <c r="C26" s="15"/>
      <c r="D26" s="15"/>
      <c r="E26" s="86"/>
      <c r="F26" s="2"/>
      <c r="G26" s="6"/>
      <c r="H26" s="6"/>
      <c r="I26" s="6"/>
      <c r="J26" s="4"/>
    </row>
    <row r="27" spans="1:10" ht="18" customHeight="1" x14ac:dyDescent="0.25">
      <c r="B27" s="9" t="s">
        <v>6</v>
      </c>
      <c r="C27" s="21">
        <f>SUM(C17:C25)</f>
        <v>1381600.47</v>
      </c>
      <c r="D27" s="21">
        <f>SUM(D17:D25)</f>
        <v>166172.23000000001</v>
      </c>
      <c r="E27" s="2">
        <f>C27-D27</f>
        <v>1215428.24</v>
      </c>
      <c r="F27" s="2"/>
      <c r="G27" s="6"/>
      <c r="H27" s="6"/>
      <c r="I27" s="6"/>
    </row>
    <row r="28" spans="1:10" ht="18" customHeight="1" x14ac:dyDescent="0.25">
      <c r="C28" s="15"/>
      <c r="D28" s="15"/>
      <c r="E28" s="2"/>
      <c r="F28" s="2"/>
      <c r="G28" s="6"/>
      <c r="H28" s="6"/>
      <c r="I28" s="6"/>
    </row>
    <row r="29" spans="1:10" ht="18" customHeight="1" x14ac:dyDescent="0.25">
      <c r="B29" s="9"/>
      <c r="C29" s="21"/>
      <c r="D29" s="21"/>
    </row>
    <row r="30" spans="1:10" x14ac:dyDescent="0.25">
      <c r="B30" s="8" t="s">
        <v>119</v>
      </c>
      <c r="C30" s="3"/>
      <c r="D30" s="21">
        <f>D12-D27</f>
        <v>1197069.74</v>
      </c>
      <c r="E30" s="3"/>
    </row>
    <row r="31" spans="1:10" x14ac:dyDescent="0.25">
      <c r="B31" s="8"/>
      <c r="E31" s="3"/>
    </row>
    <row r="32" spans="1:10" ht="45" x14ac:dyDescent="0.25">
      <c r="B32" s="8" t="s">
        <v>128</v>
      </c>
    </row>
    <row r="33" spans="2:4" ht="30" x14ac:dyDescent="0.25">
      <c r="B33" s="4" t="s">
        <v>129</v>
      </c>
    </row>
    <row r="34" spans="2:4" ht="30" x14ac:dyDescent="0.25">
      <c r="B34" s="4" t="s">
        <v>130</v>
      </c>
    </row>
    <row r="35" spans="2:4" ht="30" x14ac:dyDescent="0.25">
      <c r="B35" s="4" t="s">
        <v>131</v>
      </c>
    </row>
    <row r="36" spans="2:4" ht="30" x14ac:dyDescent="0.25">
      <c r="B36" s="4" t="s">
        <v>132</v>
      </c>
    </row>
    <row r="37" spans="2:4" ht="30" x14ac:dyDescent="0.25">
      <c r="B37" s="4" t="s">
        <v>133</v>
      </c>
    </row>
    <row r="38" spans="2:4" ht="30" x14ac:dyDescent="0.25">
      <c r="B38" s="4" t="s">
        <v>134</v>
      </c>
    </row>
    <row r="39" spans="2:4" x14ac:dyDescent="0.25">
      <c r="B39" s="4" t="s">
        <v>135</v>
      </c>
    </row>
    <row r="40" spans="2:4" ht="30" x14ac:dyDescent="0.25">
      <c r="B40" s="4" t="s">
        <v>136</v>
      </c>
    </row>
    <row r="41" spans="2:4" ht="30" x14ac:dyDescent="0.25">
      <c r="B41" s="4" t="s">
        <v>137</v>
      </c>
    </row>
    <row r="45" spans="2:4" ht="15.75" x14ac:dyDescent="0.25">
      <c r="B45" s="7"/>
    </row>
    <row r="48" spans="2:4" x14ac:dyDescent="0.25">
      <c r="C48" s="14"/>
      <c r="D48" s="14"/>
    </row>
    <row r="49" spans="3:4" x14ac:dyDescent="0.25">
      <c r="C49" s="14"/>
      <c r="D49" s="14"/>
    </row>
    <row r="50" spans="3:4" x14ac:dyDescent="0.25">
      <c r="C50" s="14"/>
      <c r="D50" s="14"/>
    </row>
    <row r="51" spans="3:4" x14ac:dyDescent="0.25">
      <c r="C51" s="14"/>
      <c r="D51" s="14"/>
    </row>
    <row r="52" spans="3:4" x14ac:dyDescent="0.25">
      <c r="C52" s="14"/>
      <c r="D52" s="14"/>
    </row>
    <row r="53" spans="3:4" x14ac:dyDescent="0.25">
      <c r="C53" s="14"/>
      <c r="D53" s="14"/>
    </row>
    <row r="54" spans="3:4" x14ac:dyDescent="0.25">
      <c r="C54" s="14"/>
      <c r="D54" s="14"/>
    </row>
    <row r="55" spans="3:4" x14ac:dyDescent="0.25">
      <c r="C55" s="14"/>
      <c r="D55" s="14"/>
    </row>
    <row r="56" spans="3:4" x14ac:dyDescent="0.25">
      <c r="C56" s="14"/>
      <c r="D56" s="14"/>
    </row>
    <row r="57" spans="3:4" x14ac:dyDescent="0.25">
      <c r="C57" s="14"/>
      <c r="D57" s="14"/>
    </row>
    <row r="58" spans="3:4" x14ac:dyDescent="0.25">
      <c r="C58" s="14"/>
      <c r="D58" s="14"/>
    </row>
    <row r="59" spans="3:4" x14ac:dyDescent="0.25">
      <c r="C59" s="14"/>
      <c r="D59" s="14"/>
    </row>
    <row r="60" spans="3:4" x14ac:dyDescent="0.25">
      <c r="C60" s="14"/>
      <c r="D60" s="14"/>
    </row>
    <row r="61" spans="3:4" x14ac:dyDescent="0.25">
      <c r="C61" s="14"/>
      <c r="D61" s="14"/>
    </row>
    <row r="62" spans="3:4" x14ac:dyDescent="0.25">
      <c r="C62" s="14"/>
      <c r="D62" s="14"/>
    </row>
    <row r="63" spans="3:4" x14ac:dyDescent="0.25">
      <c r="C63" s="14"/>
      <c r="D63" s="14"/>
    </row>
    <row r="64" spans="3:4" x14ac:dyDescent="0.25">
      <c r="C64" s="14"/>
      <c r="D64" s="14"/>
    </row>
    <row r="66" spans="3:4" x14ac:dyDescent="0.25">
      <c r="C66" s="14"/>
      <c r="D66" s="14"/>
    </row>
  </sheetData>
  <phoneticPr fontId="5" type="noConversion"/>
  <printOptions gridLines="1"/>
  <pageMargins left="0.25" right="0.25" top="0.75" bottom="0.75" header="0.3" footer="0.3"/>
  <pageSetup orientation="portrait" r:id="rId1"/>
  <headerFooter>
    <oddHeader xml:space="preserve">&amp;CApproved WPLC budget
2017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7"/>
  <sheetViews>
    <sheetView topLeftCell="K1" zoomScale="75" zoomScaleNormal="75" workbookViewId="0">
      <pane ySplit="1" topLeftCell="A2" activePane="bottomLeft" state="frozen"/>
      <selection activeCell="J1" sqref="J1"/>
      <selection pane="bottomLeft" activeCell="S2" sqref="S2:U2"/>
    </sheetView>
  </sheetViews>
  <sheetFormatPr defaultColWidth="9.140625" defaultRowHeight="15" x14ac:dyDescent="0.25"/>
  <cols>
    <col min="1" max="3" width="9.140625" style="20"/>
    <col min="4" max="4" width="3.140625" style="20" customWidth="1"/>
    <col min="5" max="5" width="21" style="20" bestFit="1" customWidth="1"/>
    <col min="6" max="6" width="11.5703125" style="69" bestFit="1" customWidth="1"/>
    <col min="7" max="7" width="9.7109375" style="20" bestFit="1" customWidth="1"/>
    <col min="8" max="8" width="3" style="20" customWidth="1"/>
    <col min="9" max="9" width="24.5703125" style="20" customWidth="1"/>
    <col min="10" max="10" width="11.5703125" style="72" bestFit="1" customWidth="1"/>
    <col min="11" max="11" width="18.85546875" style="20" customWidth="1"/>
    <col min="12" max="12" width="3" style="20" customWidth="1"/>
    <col min="13" max="13" width="31.42578125" style="82" customWidth="1"/>
    <col min="14" max="14" width="14.28515625" style="74" bestFit="1" customWidth="1"/>
    <col min="15" max="16" width="11.85546875" style="74" customWidth="1"/>
    <col min="17" max="17" width="14.42578125" style="20" customWidth="1"/>
    <col min="18" max="18" width="3.7109375" style="20" customWidth="1"/>
    <col min="19" max="19" width="18.140625" style="20" bestFit="1" customWidth="1"/>
    <col min="20" max="20" width="14.42578125" style="72" customWidth="1"/>
    <col min="21" max="21" width="14.42578125" style="20" customWidth="1"/>
    <col min="22" max="22" width="2.5703125" style="20" customWidth="1"/>
    <col min="23" max="23" width="18.7109375" style="20" bestFit="1" customWidth="1"/>
    <col min="24" max="24" width="14.42578125" style="85" customWidth="1"/>
    <col min="25" max="25" width="14.42578125" style="20" customWidth="1"/>
    <col min="26" max="26" width="3.28515625" style="20" customWidth="1"/>
    <col min="27" max="27" width="11" style="20" customWidth="1"/>
    <col min="28" max="28" width="10.5703125" style="69" bestFit="1" customWidth="1"/>
    <col min="29" max="29" width="21.5703125" style="20" customWidth="1"/>
    <col min="30" max="30" width="3.140625" style="20" customWidth="1"/>
    <col min="31" max="31" width="17.140625" style="20" customWidth="1"/>
    <col min="32" max="32" width="9.7109375" style="85" customWidth="1"/>
    <col min="33" max="33" width="9.7109375" style="20" customWidth="1"/>
    <col min="34" max="34" width="3" style="20" customWidth="1"/>
    <col min="35" max="35" width="25.28515625" style="20" bestFit="1" customWidth="1"/>
    <col min="36" max="36" width="10.5703125" style="21" bestFit="1" customWidth="1"/>
    <col min="37" max="37" width="11.28515625" style="20" customWidth="1"/>
    <col min="38" max="16384" width="9.140625" style="20"/>
  </cols>
  <sheetData>
    <row r="1" spans="1:37" s="19" customFormat="1" ht="30.75" customHeight="1" x14ac:dyDescent="0.25">
      <c r="A1" s="19" t="s">
        <v>3</v>
      </c>
      <c r="C1" s="19" t="s">
        <v>85</v>
      </c>
      <c r="E1" s="61" t="s">
        <v>80</v>
      </c>
      <c r="F1" s="62"/>
      <c r="G1" s="19" t="s">
        <v>72</v>
      </c>
      <c r="I1" s="61" t="s">
        <v>81</v>
      </c>
      <c r="J1" s="60"/>
      <c r="K1" s="19" t="s">
        <v>72</v>
      </c>
      <c r="M1" s="63" t="s">
        <v>82</v>
      </c>
      <c r="N1" s="64"/>
      <c r="O1" s="65" t="s">
        <v>83</v>
      </c>
      <c r="P1" s="65" t="s">
        <v>84</v>
      </c>
      <c r="Q1" s="19" t="s">
        <v>72</v>
      </c>
      <c r="S1" s="19" t="s">
        <v>23</v>
      </c>
      <c r="T1" s="60"/>
      <c r="U1" s="19" t="s">
        <v>85</v>
      </c>
      <c r="W1" s="19" t="s">
        <v>24</v>
      </c>
      <c r="X1" s="22"/>
      <c r="Y1" s="19" t="s">
        <v>85</v>
      </c>
      <c r="AA1" s="66" t="s">
        <v>86</v>
      </c>
      <c r="AB1" s="62"/>
      <c r="AC1" s="19" t="s">
        <v>72</v>
      </c>
      <c r="AE1" s="67" t="s">
        <v>18</v>
      </c>
      <c r="AF1" s="22"/>
      <c r="AG1" s="19" t="s">
        <v>72</v>
      </c>
      <c r="AI1" s="67" t="s">
        <v>7</v>
      </c>
      <c r="AJ1" s="68"/>
      <c r="AK1" s="19" t="s">
        <v>72</v>
      </c>
    </row>
    <row r="2" spans="1:37" x14ac:dyDescent="0.25">
      <c r="E2" s="20" t="s">
        <v>123</v>
      </c>
      <c r="F2" s="69">
        <v>26000</v>
      </c>
      <c r="G2" s="70">
        <v>42766</v>
      </c>
      <c r="I2" s="71"/>
      <c r="K2" s="70"/>
      <c r="L2" s="70"/>
      <c r="M2" s="71" t="s">
        <v>88</v>
      </c>
      <c r="N2" s="73">
        <v>513.91</v>
      </c>
      <c r="Q2" s="70">
        <v>42740</v>
      </c>
      <c r="R2" s="75"/>
      <c r="S2" s="76" t="s">
        <v>87</v>
      </c>
      <c r="T2" s="77">
        <v>10248.76</v>
      </c>
      <c r="U2" s="70">
        <v>42745</v>
      </c>
      <c r="Z2" s="70"/>
      <c r="AA2" s="66"/>
      <c r="AE2" s="78"/>
      <c r="AG2" s="70"/>
    </row>
    <row r="3" spans="1:37" x14ac:dyDescent="0.25">
      <c r="I3" s="70"/>
      <c r="M3" s="71" t="s">
        <v>89</v>
      </c>
      <c r="N3" s="73">
        <v>4717.1400000000003</v>
      </c>
      <c r="Q3" s="70">
        <v>42740</v>
      </c>
      <c r="R3" s="70"/>
      <c r="S3" s="70"/>
      <c r="U3" s="70"/>
      <c r="V3" s="70"/>
      <c r="W3" s="70"/>
      <c r="Y3" s="70"/>
      <c r="Z3" s="70"/>
      <c r="AK3" s="70"/>
    </row>
    <row r="4" spans="1:37" x14ac:dyDescent="0.25">
      <c r="I4" s="70"/>
      <c r="M4" s="71" t="s">
        <v>90</v>
      </c>
      <c r="N4" s="73">
        <v>228</v>
      </c>
      <c r="Q4" s="70">
        <v>42740</v>
      </c>
      <c r="R4" s="70"/>
      <c r="S4" s="70"/>
      <c r="U4" s="70"/>
      <c r="V4" s="70"/>
      <c r="W4" s="70"/>
      <c r="Y4" s="70"/>
      <c r="Z4" s="70"/>
    </row>
    <row r="5" spans="1:37" x14ac:dyDescent="0.25">
      <c r="I5" s="70"/>
      <c r="M5" s="71" t="s">
        <v>91</v>
      </c>
      <c r="N5" s="73">
        <v>5.98</v>
      </c>
      <c r="Q5" s="70">
        <v>42740</v>
      </c>
      <c r="R5" s="70"/>
      <c r="S5" s="70"/>
      <c r="U5" s="70"/>
      <c r="V5" s="70"/>
      <c r="W5" s="70"/>
      <c r="Y5" s="70"/>
      <c r="Z5" s="70"/>
    </row>
    <row r="6" spans="1:37" x14ac:dyDescent="0.25">
      <c r="I6" s="70"/>
      <c r="M6" s="71" t="s">
        <v>92</v>
      </c>
      <c r="N6" s="73">
        <v>530.76</v>
      </c>
      <c r="Q6" s="70">
        <v>42740</v>
      </c>
      <c r="R6" s="70"/>
      <c r="S6" s="70"/>
      <c r="U6" s="70"/>
      <c r="V6" s="70"/>
      <c r="W6" s="70"/>
      <c r="Y6" s="70"/>
      <c r="Z6" s="70"/>
    </row>
    <row r="7" spans="1:37" x14ac:dyDescent="0.25">
      <c r="I7" s="70"/>
      <c r="M7" s="71" t="s">
        <v>93</v>
      </c>
      <c r="N7" s="73">
        <v>35.979999999999997</v>
      </c>
      <c r="Q7" s="70">
        <v>42740</v>
      </c>
      <c r="R7" s="70"/>
      <c r="S7" s="70"/>
      <c r="U7" s="70"/>
      <c r="V7" s="70"/>
      <c r="W7" s="70"/>
      <c r="Y7" s="70"/>
      <c r="Z7" s="70"/>
    </row>
    <row r="8" spans="1:37" x14ac:dyDescent="0.25">
      <c r="I8" s="70"/>
      <c r="M8" s="71" t="s">
        <v>94</v>
      </c>
      <c r="N8" s="73">
        <v>4973.99</v>
      </c>
      <c r="Q8" s="70">
        <v>42740</v>
      </c>
      <c r="R8" s="70"/>
      <c r="S8" s="70"/>
      <c r="U8" s="70"/>
      <c r="V8" s="70"/>
      <c r="W8" s="70"/>
      <c r="Y8" s="70"/>
      <c r="Z8" s="70"/>
    </row>
    <row r="9" spans="1:37" x14ac:dyDescent="0.25">
      <c r="I9" s="70"/>
      <c r="M9" s="71" t="s">
        <v>95</v>
      </c>
      <c r="N9" s="73">
        <v>12263.38</v>
      </c>
      <c r="Q9" s="70">
        <v>42740</v>
      </c>
      <c r="R9" s="70"/>
      <c r="S9" s="70"/>
      <c r="U9" s="70"/>
      <c r="V9" s="70"/>
      <c r="W9" s="70"/>
      <c r="Y9" s="70"/>
      <c r="Z9" s="70"/>
    </row>
    <row r="10" spans="1:37" x14ac:dyDescent="0.25">
      <c r="I10" s="70"/>
      <c r="M10" s="71" t="s">
        <v>96</v>
      </c>
      <c r="N10" s="73">
        <v>764.87</v>
      </c>
      <c r="Q10" s="70">
        <v>42740</v>
      </c>
      <c r="R10" s="70"/>
      <c r="S10" s="70"/>
      <c r="U10" s="70"/>
      <c r="V10" s="70"/>
      <c r="W10" s="70"/>
      <c r="Y10" s="70"/>
      <c r="Z10" s="70"/>
    </row>
    <row r="11" spans="1:37" x14ac:dyDescent="0.25">
      <c r="I11" s="70"/>
      <c r="M11" s="71" t="s">
        <v>97</v>
      </c>
      <c r="N11" s="73">
        <v>189</v>
      </c>
      <c r="Q11" s="70">
        <v>42775</v>
      </c>
      <c r="R11" s="70"/>
      <c r="S11" s="70"/>
      <c r="U11" s="70"/>
      <c r="V11" s="70"/>
      <c r="W11" s="70"/>
      <c r="Y11" s="70"/>
      <c r="Z11" s="70"/>
    </row>
    <row r="12" spans="1:37" x14ac:dyDescent="0.25">
      <c r="I12" s="70"/>
      <c r="M12" s="71" t="s">
        <v>98</v>
      </c>
      <c r="N12" s="73">
        <v>204</v>
      </c>
      <c r="Q12" s="70">
        <v>42775</v>
      </c>
      <c r="R12" s="70"/>
      <c r="S12" s="70"/>
      <c r="U12" s="70"/>
      <c r="V12" s="70"/>
      <c r="W12" s="70"/>
      <c r="Y12" s="70"/>
      <c r="Z12" s="70"/>
    </row>
    <row r="13" spans="1:37" x14ac:dyDescent="0.25">
      <c r="I13" s="70"/>
      <c r="M13" s="71" t="s">
        <v>99</v>
      </c>
      <c r="N13" s="73">
        <v>47800.34</v>
      </c>
      <c r="Q13" s="70">
        <v>42775</v>
      </c>
      <c r="R13" s="70"/>
      <c r="S13" s="70"/>
      <c r="U13" s="70"/>
      <c r="V13" s="70"/>
      <c r="W13" s="70"/>
      <c r="Y13" s="70"/>
      <c r="Z13" s="70"/>
    </row>
    <row r="14" spans="1:37" x14ac:dyDescent="0.25">
      <c r="I14" s="70"/>
      <c r="M14" s="71" t="s">
        <v>100</v>
      </c>
      <c r="N14" s="73">
        <v>3934.83</v>
      </c>
      <c r="Q14" s="70">
        <v>42775</v>
      </c>
      <c r="R14" s="70"/>
      <c r="S14" s="70"/>
      <c r="U14" s="70"/>
      <c r="V14" s="70"/>
      <c r="W14" s="70"/>
      <c r="Y14" s="70"/>
      <c r="Z14" s="70"/>
    </row>
    <row r="15" spans="1:37" x14ac:dyDescent="0.25">
      <c r="I15" s="70"/>
      <c r="M15" s="71" t="s">
        <v>101</v>
      </c>
      <c r="N15" s="73">
        <v>7226.13</v>
      </c>
      <c r="Q15" s="70">
        <v>42775</v>
      </c>
      <c r="R15" s="70"/>
      <c r="S15" s="70"/>
      <c r="U15" s="70"/>
      <c r="V15" s="70"/>
      <c r="W15" s="70"/>
      <c r="Y15" s="70"/>
      <c r="Z15" s="70"/>
    </row>
    <row r="16" spans="1:37" x14ac:dyDescent="0.25">
      <c r="I16" s="70"/>
      <c r="M16" s="71" t="s">
        <v>102</v>
      </c>
      <c r="N16" s="73">
        <v>1621.52</v>
      </c>
      <c r="Q16" s="70">
        <v>42775</v>
      </c>
      <c r="R16" s="70"/>
      <c r="S16" s="70"/>
      <c r="U16" s="70"/>
      <c r="V16" s="70"/>
      <c r="W16" s="70"/>
      <c r="Y16" s="70"/>
      <c r="Z16" s="70"/>
    </row>
    <row r="17" spans="9:37" x14ac:dyDescent="0.25">
      <c r="I17" s="70"/>
      <c r="M17" s="71" t="s">
        <v>103</v>
      </c>
      <c r="N17" s="73">
        <v>28491.78</v>
      </c>
      <c r="Q17" s="70">
        <v>42775</v>
      </c>
      <c r="R17" s="70"/>
      <c r="S17" s="70"/>
      <c r="U17" s="70"/>
      <c r="V17" s="70"/>
      <c r="W17" s="70"/>
      <c r="Y17" s="70"/>
      <c r="Z17" s="70"/>
    </row>
    <row r="18" spans="9:37" x14ac:dyDescent="0.25">
      <c r="I18" s="70"/>
      <c r="M18" s="71" t="s">
        <v>104</v>
      </c>
      <c r="N18" s="73">
        <v>974.56</v>
      </c>
      <c r="Q18" s="70">
        <v>42775</v>
      </c>
      <c r="R18" s="70"/>
      <c r="S18" s="70"/>
      <c r="U18" s="70"/>
      <c r="V18" s="70"/>
      <c r="W18" s="70"/>
      <c r="Y18" s="70"/>
      <c r="Z18" s="70"/>
    </row>
    <row r="19" spans="9:37" x14ac:dyDescent="0.25">
      <c r="I19" s="70"/>
      <c r="M19" s="71" t="s">
        <v>105</v>
      </c>
      <c r="N19" s="73">
        <v>26.85</v>
      </c>
      <c r="Q19" s="70">
        <v>42775</v>
      </c>
      <c r="R19" s="70"/>
      <c r="S19" s="70"/>
      <c r="U19" s="70"/>
      <c r="V19" s="70"/>
      <c r="W19" s="70"/>
      <c r="Y19" s="70"/>
      <c r="Z19" s="70"/>
    </row>
    <row r="20" spans="9:37" x14ac:dyDescent="0.25">
      <c r="I20" s="70"/>
      <c r="M20" s="71" t="s">
        <v>106</v>
      </c>
      <c r="N20" s="74">
        <v>0</v>
      </c>
      <c r="O20" s="73">
        <v>697.5</v>
      </c>
      <c r="P20" s="74">
        <v>697.5</v>
      </c>
      <c r="Q20" s="70"/>
      <c r="R20" s="70"/>
      <c r="S20" s="70"/>
      <c r="U20" s="70"/>
      <c r="V20" s="70"/>
      <c r="W20" s="70"/>
      <c r="Y20" s="70"/>
      <c r="Z20" s="70"/>
    </row>
    <row r="21" spans="9:37" x14ac:dyDescent="0.25">
      <c r="I21" s="70"/>
      <c r="M21" s="71" t="s">
        <v>107</v>
      </c>
      <c r="N21" s="74">
        <v>14929.45</v>
      </c>
      <c r="O21" s="73">
        <v>18162.54</v>
      </c>
      <c r="P21" s="74">
        <v>3233.09</v>
      </c>
      <c r="Q21" s="70">
        <v>42775</v>
      </c>
      <c r="R21" s="70"/>
      <c r="S21" s="70"/>
      <c r="U21" s="70"/>
      <c r="V21" s="70"/>
      <c r="W21" s="70"/>
      <c r="Y21" s="70"/>
      <c r="Z21" s="70"/>
      <c r="AI21" s="72"/>
      <c r="AJ21" s="20"/>
      <c r="AK21" s="72"/>
    </row>
    <row r="22" spans="9:37" x14ac:dyDescent="0.25">
      <c r="I22" s="70"/>
      <c r="M22" s="71" t="s">
        <v>122</v>
      </c>
      <c r="N22" s="74">
        <v>491</v>
      </c>
      <c r="Q22" s="70">
        <v>42766</v>
      </c>
      <c r="R22" s="70"/>
      <c r="S22" s="70"/>
      <c r="U22" s="70"/>
      <c r="V22" s="70"/>
      <c r="W22" s="70"/>
      <c r="Y22" s="70"/>
      <c r="Z22" s="70"/>
      <c r="AI22" s="72"/>
      <c r="AJ22" s="20"/>
      <c r="AK22" s="72"/>
    </row>
    <row r="23" spans="9:37" x14ac:dyDescent="0.25">
      <c r="I23" s="70"/>
      <c r="M23" s="70"/>
      <c r="N23" s="70"/>
      <c r="O23" s="70"/>
      <c r="P23" s="72"/>
      <c r="Q23" s="70"/>
      <c r="R23" s="70"/>
      <c r="S23" s="70"/>
      <c r="T23" s="85"/>
      <c r="U23" s="70"/>
      <c r="V23" s="70"/>
      <c r="X23" s="69"/>
      <c r="AB23" s="85"/>
      <c r="AE23" s="72"/>
      <c r="AF23" s="20"/>
      <c r="AG23" s="72"/>
      <c r="AJ23" s="20"/>
    </row>
    <row r="24" spans="9:37" x14ac:dyDescent="0.25">
      <c r="I24" s="70"/>
      <c r="M24" s="70"/>
      <c r="N24" s="70"/>
      <c r="O24" s="70"/>
      <c r="P24" s="72"/>
      <c r="Q24" s="70"/>
      <c r="R24" s="70"/>
      <c r="S24" s="70"/>
      <c r="T24" s="85"/>
      <c r="U24" s="70"/>
      <c r="V24" s="70"/>
      <c r="X24" s="69"/>
      <c r="AB24" s="85"/>
      <c r="AE24" s="72"/>
      <c r="AF24" s="20"/>
      <c r="AG24" s="72"/>
      <c r="AJ24" s="20"/>
    </row>
    <row r="25" spans="9:37" x14ac:dyDescent="0.25">
      <c r="I25" s="70"/>
      <c r="M25" s="70"/>
      <c r="N25" s="70"/>
      <c r="O25" s="70"/>
      <c r="P25" s="72"/>
      <c r="Q25" s="70"/>
      <c r="R25" s="70"/>
      <c r="S25" s="70"/>
      <c r="T25" s="85"/>
      <c r="U25" s="70"/>
      <c r="V25" s="70"/>
      <c r="X25" s="69"/>
      <c r="AB25" s="85"/>
      <c r="AE25" s="72"/>
      <c r="AF25" s="20"/>
      <c r="AG25" s="72"/>
      <c r="AJ25" s="20"/>
    </row>
    <row r="26" spans="9:37" x14ac:dyDescent="0.25">
      <c r="I26" s="70"/>
      <c r="M26" s="70"/>
      <c r="N26" s="70"/>
      <c r="O26" s="70"/>
      <c r="P26" s="72"/>
      <c r="Q26" s="70"/>
      <c r="R26" s="70"/>
      <c r="S26" s="70"/>
      <c r="T26" s="85"/>
      <c r="U26" s="70"/>
      <c r="V26" s="70"/>
      <c r="X26" s="69"/>
      <c r="AB26" s="85"/>
      <c r="AE26" s="72"/>
      <c r="AF26" s="20"/>
      <c r="AG26" s="72"/>
      <c r="AJ26" s="20"/>
    </row>
    <row r="27" spans="9:37" x14ac:dyDescent="0.25">
      <c r="I27" s="70"/>
      <c r="M27" s="70"/>
      <c r="N27" s="70"/>
      <c r="O27" s="70"/>
      <c r="P27" s="72"/>
      <c r="Q27" s="70"/>
      <c r="R27" s="70"/>
      <c r="S27" s="70"/>
      <c r="T27" s="85"/>
      <c r="U27" s="70"/>
      <c r="V27" s="70"/>
      <c r="X27" s="69"/>
      <c r="AB27" s="85"/>
      <c r="AE27" s="72"/>
      <c r="AF27" s="20"/>
      <c r="AG27" s="72"/>
      <c r="AJ27" s="20"/>
    </row>
    <row r="28" spans="9:37" x14ac:dyDescent="0.25">
      <c r="I28" s="70"/>
      <c r="M28" s="70"/>
      <c r="N28" s="70"/>
      <c r="O28" s="70"/>
      <c r="P28" s="72"/>
      <c r="Q28" s="70"/>
      <c r="R28" s="70"/>
      <c r="S28" s="70"/>
      <c r="T28" s="85"/>
      <c r="U28" s="70"/>
      <c r="V28" s="70"/>
      <c r="X28" s="69"/>
      <c r="AB28" s="85"/>
      <c r="AE28" s="72"/>
      <c r="AF28" s="20"/>
      <c r="AG28" s="72"/>
      <c r="AJ28" s="20"/>
    </row>
    <row r="29" spans="9:37" x14ac:dyDescent="0.25">
      <c r="I29" s="70"/>
      <c r="M29" s="70"/>
      <c r="N29" s="70"/>
      <c r="O29" s="70"/>
      <c r="P29" s="72"/>
      <c r="Q29" s="70"/>
      <c r="R29" s="70"/>
      <c r="S29" s="70"/>
      <c r="T29" s="85"/>
      <c r="U29" s="70"/>
      <c r="V29" s="70"/>
      <c r="X29" s="69"/>
      <c r="AB29" s="85"/>
      <c r="AE29" s="72"/>
      <c r="AF29" s="20"/>
      <c r="AG29" s="72"/>
      <c r="AJ29" s="20"/>
    </row>
    <row r="30" spans="9:37" x14ac:dyDescent="0.25">
      <c r="I30" s="70"/>
      <c r="M30" s="70"/>
      <c r="N30" s="70"/>
      <c r="O30" s="70"/>
      <c r="P30" s="72"/>
      <c r="Q30" s="70"/>
      <c r="R30" s="70"/>
      <c r="S30" s="70"/>
      <c r="T30" s="85"/>
      <c r="U30" s="70"/>
      <c r="V30" s="70"/>
      <c r="X30" s="69"/>
      <c r="AB30" s="85"/>
      <c r="AE30" s="72"/>
      <c r="AF30" s="20"/>
      <c r="AG30" s="72"/>
      <c r="AJ30" s="20"/>
    </row>
    <row r="31" spans="9:37" x14ac:dyDescent="0.25">
      <c r="I31" s="70"/>
      <c r="M31" s="70"/>
      <c r="N31" s="70"/>
      <c r="O31" s="70"/>
      <c r="P31" s="72"/>
      <c r="Q31" s="70"/>
      <c r="R31" s="70"/>
      <c r="S31" s="70"/>
      <c r="T31" s="85"/>
      <c r="U31" s="70"/>
      <c r="V31" s="70"/>
      <c r="X31" s="69"/>
      <c r="AB31" s="85"/>
      <c r="AE31" s="72"/>
      <c r="AF31" s="20"/>
      <c r="AG31" s="72"/>
      <c r="AJ31" s="20"/>
    </row>
    <row r="32" spans="9:37" x14ac:dyDescent="0.25">
      <c r="I32" s="70"/>
      <c r="M32" s="70"/>
      <c r="N32" s="70"/>
      <c r="O32" s="70"/>
      <c r="P32" s="72"/>
      <c r="Q32" s="70"/>
      <c r="R32" s="70"/>
      <c r="S32" s="70"/>
      <c r="T32" s="85"/>
      <c r="U32" s="70"/>
      <c r="V32" s="70"/>
      <c r="X32" s="69"/>
      <c r="AB32" s="85"/>
      <c r="AE32" s="72"/>
      <c r="AF32" s="20"/>
      <c r="AG32" s="72"/>
      <c r="AJ32" s="20"/>
    </row>
    <row r="33" spans="9:36" x14ac:dyDescent="0.25">
      <c r="I33" s="70"/>
      <c r="M33" s="70"/>
      <c r="N33" s="70"/>
      <c r="O33" s="70"/>
      <c r="P33" s="72"/>
      <c r="Q33" s="70"/>
      <c r="R33" s="70"/>
      <c r="S33" s="70"/>
      <c r="T33" s="85"/>
      <c r="U33" s="70"/>
      <c r="V33" s="70"/>
      <c r="X33" s="69"/>
      <c r="AB33" s="85"/>
      <c r="AE33" s="72"/>
      <c r="AF33" s="20"/>
      <c r="AG33" s="72"/>
      <c r="AJ33" s="20"/>
    </row>
    <row r="34" spans="9:36" x14ac:dyDescent="0.25">
      <c r="I34" s="70"/>
      <c r="M34" s="70"/>
      <c r="N34" s="70"/>
      <c r="O34" s="70"/>
      <c r="P34" s="72"/>
      <c r="Q34" s="70"/>
      <c r="R34" s="70"/>
      <c r="S34" s="70"/>
      <c r="T34" s="85"/>
      <c r="U34" s="70"/>
      <c r="V34" s="70"/>
      <c r="X34" s="69"/>
      <c r="AB34" s="85"/>
      <c r="AE34" s="72"/>
      <c r="AF34" s="20"/>
      <c r="AG34" s="72"/>
      <c r="AJ34" s="20"/>
    </row>
    <row r="35" spans="9:36" x14ac:dyDescent="0.25">
      <c r="I35" s="70"/>
      <c r="M35" s="70"/>
      <c r="N35" s="70"/>
      <c r="O35" s="70"/>
      <c r="P35" s="72"/>
      <c r="Q35" s="70"/>
      <c r="R35" s="70"/>
      <c r="S35" s="70"/>
      <c r="T35" s="85"/>
      <c r="U35" s="70"/>
      <c r="V35" s="70"/>
      <c r="X35" s="69"/>
      <c r="AB35" s="85"/>
      <c r="AF35" s="21"/>
      <c r="AJ35" s="20"/>
    </row>
    <row r="36" spans="9:36" x14ac:dyDescent="0.25">
      <c r="I36" s="70"/>
      <c r="M36" s="70"/>
      <c r="N36" s="70"/>
      <c r="O36" s="70"/>
      <c r="P36" s="72"/>
      <c r="Q36" s="70"/>
      <c r="R36" s="70"/>
      <c r="S36" s="70"/>
      <c r="T36" s="85"/>
      <c r="U36" s="70"/>
      <c r="V36" s="70"/>
      <c r="X36" s="69"/>
      <c r="AB36" s="85"/>
      <c r="AF36" s="21"/>
      <c r="AJ36" s="20"/>
    </row>
    <row r="37" spans="9:36" x14ac:dyDescent="0.25">
      <c r="I37" s="70"/>
      <c r="M37" s="70"/>
      <c r="N37" s="70"/>
      <c r="O37" s="70"/>
      <c r="P37" s="72"/>
      <c r="Q37" s="70"/>
      <c r="R37" s="70"/>
      <c r="S37" s="70"/>
      <c r="T37" s="85"/>
      <c r="U37" s="70"/>
      <c r="V37" s="70"/>
      <c r="X37" s="69"/>
      <c r="AB37" s="85"/>
      <c r="AF37" s="21"/>
      <c r="AJ37" s="20"/>
    </row>
    <row r="38" spans="9:36" x14ac:dyDescent="0.25">
      <c r="I38" s="70"/>
      <c r="M38" s="70"/>
      <c r="N38" s="70"/>
      <c r="O38" s="70"/>
      <c r="P38" s="72"/>
      <c r="Q38" s="70"/>
      <c r="R38" s="70"/>
      <c r="S38" s="70"/>
      <c r="T38" s="85"/>
      <c r="U38" s="70"/>
      <c r="V38" s="70"/>
      <c r="X38" s="69"/>
      <c r="AB38" s="85"/>
      <c r="AF38" s="21"/>
      <c r="AJ38" s="20"/>
    </row>
    <row r="39" spans="9:36" x14ac:dyDescent="0.25">
      <c r="I39" s="70"/>
      <c r="M39" s="70"/>
      <c r="N39" s="70"/>
      <c r="O39" s="70"/>
      <c r="P39" s="72"/>
      <c r="Q39" s="70"/>
      <c r="R39" s="70"/>
      <c r="S39" s="70"/>
      <c r="T39" s="85"/>
      <c r="U39" s="70"/>
      <c r="V39" s="70"/>
      <c r="X39" s="69"/>
      <c r="AB39" s="85"/>
      <c r="AF39" s="21"/>
      <c r="AJ39" s="20"/>
    </row>
    <row r="40" spans="9:36" x14ac:dyDescent="0.25">
      <c r="I40" s="70"/>
      <c r="M40" s="70"/>
      <c r="N40" s="70"/>
      <c r="O40" s="70"/>
      <c r="P40" s="72"/>
      <c r="Q40" s="70"/>
      <c r="R40" s="70"/>
      <c r="S40" s="70"/>
      <c r="T40" s="85"/>
      <c r="U40" s="70"/>
      <c r="V40" s="70"/>
      <c r="X40" s="69"/>
      <c r="AB40" s="85"/>
      <c r="AF40" s="21"/>
      <c r="AJ40" s="20"/>
    </row>
    <row r="41" spans="9:36" x14ac:dyDescent="0.25">
      <c r="I41" s="70"/>
      <c r="M41" s="70"/>
      <c r="N41" s="70"/>
      <c r="O41" s="70"/>
      <c r="P41" s="72"/>
      <c r="Q41" s="70"/>
      <c r="R41" s="70"/>
      <c r="S41" s="70"/>
      <c r="T41" s="85"/>
      <c r="U41" s="70"/>
      <c r="V41" s="70"/>
      <c r="X41" s="69"/>
      <c r="AB41" s="85"/>
      <c r="AF41" s="21"/>
      <c r="AJ41" s="20"/>
    </row>
    <row r="42" spans="9:36" x14ac:dyDescent="0.25">
      <c r="I42" s="70"/>
      <c r="M42" s="70"/>
      <c r="N42" s="70"/>
      <c r="O42" s="70"/>
      <c r="P42" s="72"/>
      <c r="Q42" s="70"/>
      <c r="R42" s="70"/>
      <c r="S42" s="70"/>
      <c r="T42" s="85"/>
      <c r="U42" s="70"/>
      <c r="V42" s="70"/>
      <c r="X42" s="69"/>
      <c r="AB42" s="85"/>
      <c r="AF42" s="21"/>
      <c r="AJ42" s="20"/>
    </row>
    <row r="43" spans="9:36" x14ac:dyDescent="0.25">
      <c r="I43" s="70"/>
      <c r="M43" s="70"/>
      <c r="N43" s="70"/>
      <c r="O43" s="70"/>
      <c r="P43" s="72"/>
      <c r="Q43" s="70"/>
      <c r="R43" s="70"/>
      <c r="S43" s="70"/>
      <c r="T43" s="85"/>
      <c r="U43" s="70"/>
      <c r="V43" s="70"/>
      <c r="X43" s="69"/>
      <c r="AB43" s="85"/>
      <c r="AF43" s="21"/>
      <c r="AJ43" s="20"/>
    </row>
    <row r="44" spans="9:36" x14ac:dyDescent="0.25">
      <c r="I44" s="70"/>
      <c r="M44" s="70"/>
      <c r="N44" s="70"/>
      <c r="O44" s="70"/>
      <c r="P44" s="72"/>
      <c r="Q44" s="70"/>
      <c r="R44" s="70"/>
      <c r="S44" s="70"/>
      <c r="T44" s="85"/>
      <c r="U44" s="70"/>
      <c r="V44" s="70"/>
      <c r="X44" s="69"/>
      <c r="AB44" s="85"/>
      <c r="AF44" s="21"/>
      <c r="AJ44" s="20"/>
    </row>
    <row r="45" spans="9:36" x14ac:dyDescent="0.25">
      <c r="I45" s="70"/>
      <c r="M45" s="70"/>
      <c r="N45" s="70"/>
      <c r="O45" s="70"/>
      <c r="P45" s="72"/>
      <c r="Q45" s="70"/>
      <c r="R45" s="70"/>
      <c r="S45" s="70"/>
      <c r="T45" s="85"/>
      <c r="U45" s="70"/>
      <c r="V45" s="70"/>
      <c r="X45" s="69"/>
      <c r="AB45" s="85"/>
      <c r="AF45" s="21"/>
      <c r="AJ45" s="20"/>
    </row>
    <row r="46" spans="9:36" x14ac:dyDescent="0.25">
      <c r="I46" s="70"/>
      <c r="M46" s="70"/>
      <c r="N46" s="70"/>
      <c r="O46" s="70"/>
      <c r="P46" s="72"/>
      <c r="Q46" s="70"/>
      <c r="R46" s="70"/>
      <c r="S46" s="70"/>
      <c r="T46" s="85"/>
      <c r="U46" s="70"/>
      <c r="V46" s="70"/>
      <c r="X46" s="69"/>
      <c r="AB46" s="85"/>
      <c r="AF46" s="21"/>
      <c r="AJ46" s="20"/>
    </row>
    <row r="47" spans="9:36" x14ac:dyDescent="0.25">
      <c r="I47" s="70"/>
      <c r="M47" s="70"/>
      <c r="N47" s="70"/>
      <c r="O47" s="70"/>
      <c r="P47" s="72"/>
      <c r="Q47" s="70"/>
      <c r="R47" s="70"/>
      <c r="S47" s="70"/>
      <c r="T47" s="85"/>
      <c r="U47" s="70"/>
      <c r="V47" s="70"/>
      <c r="X47" s="69"/>
      <c r="AB47" s="85"/>
      <c r="AF47" s="21"/>
      <c r="AJ47" s="20"/>
    </row>
    <row r="48" spans="9:36" x14ac:dyDescent="0.25">
      <c r="I48" s="70"/>
      <c r="M48" s="70"/>
      <c r="N48" s="70"/>
      <c r="O48" s="70"/>
      <c r="P48" s="72"/>
      <c r="Q48" s="70"/>
      <c r="R48" s="70"/>
      <c r="S48" s="70"/>
      <c r="T48" s="85"/>
      <c r="U48" s="70"/>
      <c r="V48" s="70"/>
      <c r="X48" s="69"/>
      <c r="AB48" s="85"/>
      <c r="AF48" s="21"/>
      <c r="AJ48" s="20"/>
    </row>
    <row r="49" spans="9:36" x14ac:dyDescent="0.25">
      <c r="I49" s="70"/>
      <c r="M49" s="70"/>
      <c r="N49" s="70"/>
      <c r="O49" s="70"/>
      <c r="P49" s="72"/>
      <c r="Q49" s="70"/>
      <c r="R49" s="70"/>
      <c r="S49" s="70"/>
      <c r="T49" s="85"/>
      <c r="U49" s="70"/>
      <c r="V49" s="70"/>
      <c r="X49" s="69"/>
      <c r="AB49" s="85"/>
      <c r="AF49" s="21"/>
      <c r="AJ49" s="20"/>
    </row>
    <row r="50" spans="9:36" x14ac:dyDescent="0.25">
      <c r="I50" s="70"/>
      <c r="M50" s="70"/>
      <c r="N50" s="70"/>
      <c r="O50" s="70"/>
      <c r="P50" s="72"/>
      <c r="Q50" s="70"/>
      <c r="R50" s="70"/>
      <c r="S50" s="70"/>
      <c r="T50" s="85"/>
      <c r="U50" s="70"/>
      <c r="V50" s="70"/>
      <c r="X50" s="69"/>
      <c r="AB50" s="85"/>
      <c r="AF50" s="21"/>
      <c r="AJ50" s="20"/>
    </row>
    <row r="51" spans="9:36" x14ac:dyDescent="0.25">
      <c r="I51" s="70"/>
      <c r="M51" s="70"/>
      <c r="N51" s="70"/>
      <c r="O51" s="70"/>
      <c r="P51" s="72"/>
      <c r="Q51" s="70"/>
      <c r="R51" s="70"/>
      <c r="S51" s="70"/>
      <c r="T51" s="85"/>
      <c r="U51" s="70"/>
      <c r="V51" s="70"/>
      <c r="X51" s="69"/>
      <c r="AB51" s="85"/>
      <c r="AF51" s="21"/>
      <c r="AJ51" s="20"/>
    </row>
    <row r="52" spans="9:36" x14ac:dyDescent="0.25">
      <c r="I52" s="70"/>
      <c r="M52" s="70"/>
      <c r="N52" s="70"/>
      <c r="O52" s="70"/>
      <c r="P52" s="72"/>
      <c r="Q52" s="70"/>
      <c r="R52" s="70"/>
      <c r="S52" s="70"/>
      <c r="T52" s="85"/>
      <c r="U52" s="70"/>
      <c r="V52" s="70"/>
      <c r="X52" s="69"/>
      <c r="AB52" s="85"/>
      <c r="AF52" s="21"/>
      <c r="AJ52" s="20"/>
    </row>
    <row r="53" spans="9:36" x14ac:dyDescent="0.25">
      <c r="I53" s="70"/>
      <c r="M53" s="70"/>
      <c r="N53" s="70"/>
      <c r="O53" s="70"/>
      <c r="P53" s="72"/>
      <c r="Q53" s="70"/>
      <c r="R53" s="70"/>
      <c r="S53" s="70"/>
      <c r="T53" s="85"/>
      <c r="U53" s="70"/>
      <c r="V53" s="70"/>
      <c r="X53" s="69"/>
      <c r="AB53" s="85"/>
      <c r="AF53" s="21"/>
      <c r="AJ53" s="20"/>
    </row>
    <row r="54" spans="9:36" x14ac:dyDescent="0.25">
      <c r="I54" s="70"/>
      <c r="M54" s="70"/>
      <c r="N54" s="70"/>
      <c r="O54" s="70"/>
      <c r="P54" s="72"/>
      <c r="Q54" s="70"/>
      <c r="R54" s="70"/>
      <c r="S54" s="70"/>
      <c r="T54" s="85"/>
      <c r="U54" s="70"/>
      <c r="V54" s="70"/>
      <c r="X54" s="69"/>
      <c r="AB54" s="85"/>
      <c r="AF54" s="21"/>
      <c r="AJ54" s="20"/>
    </row>
    <row r="55" spans="9:36" x14ac:dyDescent="0.25">
      <c r="I55" s="70"/>
      <c r="M55" s="70"/>
      <c r="N55" s="70"/>
      <c r="O55" s="70"/>
      <c r="P55" s="72"/>
      <c r="Q55" s="70"/>
      <c r="R55" s="70"/>
      <c r="S55" s="70"/>
      <c r="T55" s="85"/>
      <c r="U55" s="70"/>
      <c r="V55" s="70"/>
      <c r="X55" s="69"/>
      <c r="AB55" s="85"/>
      <c r="AF55" s="21"/>
      <c r="AJ55" s="20"/>
    </row>
    <row r="56" spans="9:36" x14ac:dyDescent="0.25">
      <c r="I56" s="70"/>
      <c r="M56" s="70"/>
      <c r="N56" s="70"/>
      <c r="O56" s="70"/>
      <c r="P56" s="72"/>
      <c r="Q56" s="70"/>
      <c r="R56" s="70"/>
      <c r="S56" s="70"/>
      <c r="T56" s="85"/>
      <c r="U56" s="70"/>
      <c r="V56" s="70"/>
      <c r="X56" s="69"/>
      <c r="AB56" s="85"/>
      <c r="AF56" s="21"/>
      <c r="AJ56" s="20"/>
    </row>
    <row r="57" spans="9:36" x14ac:dyDescent="0.25">
      <c r="I57" s="70"/>
      <c r="M57" s="70"/>
      <c r="N57" s="70"/>
      <c r="O57" s="70"/>
      <c r="P57" s="72"/>
      <c r="Q57" s="70"/>
      <c r="R57" s="70"/>
      <c r="S57" s="70"/>
      <c r="T57" s="85"/>
      <c r="U57" s="70"/>
      <c r="V57" s="70"/>
      <c r="X57" s="69"/>
      <c r="AB57" s="85"/>
      <c r="AF57" s="21"/>
      <c r="AJ57" s="20"/>
    </row>
    <row r="58" spans="9:36" x14ac:dyDescent="0.25">
      <c r="I58" s="70"/>
      <c r="M58" s="70"/>
      <c r="N58" s="70"/>
      <c r="O58" s="70"/>
      <c r="P58" s="72"/>
      <c r="Q58" s="70"/>
      <c r="R58" s="70"/>
      <c r="S58" s="70"/>
      <c r="T58" s="85"/>
      <c r="U58" s="70"/>
      <c r="V58" s="70"/>
      <c r="X58" s="69"/>
      <c r="AB58" s="85"/>
      <c r="AF58" s="21"/>
      <c r="AJ58" s="20"/>
    </row>
    <row r="59" spans="9:36" x14ac:dyDescent="0.25">
      <c r="I59" s="70"/>
      <c r="M59" s="70"/>
      <c r="N59" s="70"/>
      <c r="O59" s="70"/>
      <c r="P59" s="72"/>
      <c r="Q59" s="70"/>
      <c r="R59" s="70"/>
      <c r="S59" s="70"/>
      <c r="T59" s="85"/>
      <c r="U59" s="70"/>
      <c r="V59" s="70"/>
      <c r="X59" s="69"/>
      <c r="AB59" s="85"/>
      <c r="AF59" s="21"/>
      <c r="AJ59" s="20"/>
    </row>
    <row r="60" spans="9:36" x14ac:dyDescent="0.25">
      <c r="I60" s="70"/>
      <c r="M60" s="70"/>
      <c r="N60" s="70"/>
      <c r="O60" s="70"/>
      <c r="P60" s="72"/>
      <c r="Q60" s="70"/>
      <c r="R60" s="70"/>
      <c r="S60" s="70"/>
      <c r="T60" s="85"/>
      <c r="U60" s="70"/>
      <c r="V60" s="70"/>
      <c r="X60" s="69"/>
      <c r="AB60" s="85"/>
      <c r="AF60" s="21"/>
      <c r="AJ60" s="20"/>
    </row>
    <row r="61" spans="9:36" x14ac:dyDescent="0.25">
      <c r="I61" s="70"/>
      <c r="M61" s="70"/>
      <c r="N61" s="70"/>
      <c r="O61" s="70"/>
      <c r="P61" s="72"/>
      <c r="Q61" s="70"/>
      <c r="R61" s="70"/>
      <c r="S61" s="70"/>
      <c r="T61" s="85"/>
      <c r="U61" s="70"/>
      <c r="V61" s="70"/>
      <c r="X61" s="69"/>
      <c r="AB61" s="85"/>
      <c r="AF61" s="21"/>
      <c r="AJ61" s="20"/>
    </row>
    <row r="62" spans="9:36" x14ac:dyDescent="0.25">
      <c r="I62" s="70"/>
      <c r="M62" s="70"/>
      <c r="N62" s="70"/>
      <c r="O62" s="70"/>
      <c r="P62" s="72"/>
      <c r="Q62" s="70"/>
      <c r="R62" s="70"/>
      <c r="S62" s="70"/>
      <c r="T62" s="85"/>
      <c r="U62" s="70"/>
      <c r="V62" s="70"/>
      <c r="X62" s="69"/>
      <c r="AB62" s="85"/>
      <c r="AF62" s="21"/>
      <c r="AJ62" s="20"/>
    </row>
    <row r="63" spans="9:36" x14ac:dyDescent="0.25">
      <c r="I63" s="70"/>
      <c r="M63" s="70"/>
      <c r="N63" s="70"/>
      <c r="O63" s="70"/>
      <c r="P63" s="72"/>
      <c r="Q63" s="70"/>
      <c r="R63" s="70"/>
      <c r="S63" s="70"/>
      <c r="T63" s="85"/>
      <c r="U63" s="70"/>
      <c r="V63" s="70"/>
      <c r="X63" s="69"/>
      <c r="AB63" s="85"/>
      <c r="AF63" s="21"/>
      <c r="AJ63" s="20"/>
    </row>
    <row r="64" spans="9:36" x14ac:dyDescent="0.25">
      <c r="I64" s="70"/>
      <c r="M64" s="70"/>
      <c r="N64" s="70"/>
      <c r="O64" s="70"/>
      <c r="P64" s="72"/>
      <c r="Q64" s="70"/>
      <c r="R64" s="70"/>
      <c r="S64" s="70"/>
      <c r="T64" s="85"/>
      <c r="U64" s="70"/>
      <c r="V64" s="70"/>
      <c r="X64" s="69"/>
      <c r="AB64" s="85"/>
      <c r="AF64" s="21"/>
      <c r="AJ64" s="20"/>
    </row>
    <row r="65" spans="9:36" x14ac:dyDescent="0.25">
      <c r="I65" s="70"/>
      <c r="M65" s="70"/>
      <c r="N65" s="70"/>
      <c r="O65" s="70"/>
      <c r="P65" s="72"/>
      <c r="Q65" s="70"/>
      <c r="R65" s="70"/>
      <c r="S65" s="70"/>
      <c r="T65" s="85"/>
      <c r="U65" s="70"/>
      <c r="V65" s="70"/>
      <c r="X65" s="69"/>
      <c r="AB65" s="85"/>
      <c r="AF65" s="21"/>
      <c r="AJ65" s="20"/>
    </row>
    <row r="66" spans="9:36" x14ac:dyDescent="0.25">
      <c r="I66" s="70"/>
      <c r="M66" s="70"/>
      <c r="N66" s="70"/>
      <c r="O66" s="70"/>
      <c r="P66" s="72"/>
      <c r="Q66" s="70"/>
      <c r="R66" s="70"/>
      <c r="S66" s="70"/>
      <c r="T66" s="85"/>
      <c r="U66" s="70"/>
      <c r="V66" s="70"/>
      <c r="X66" s="69"/>
      <c r="AB66" s="85"/>
      <c r="AF66" s="21"/>
      <c r="AJ66" s="20"/>
    </row>
    <row r="67" spans="9:36" x14ac:dyDescent="0.25">
      <c r="I67" s="70"/>
      <c r="M67" s="70"/>
      <c r="N67" s="70"/>
      <c r="O67" s="70"/>
      <c r="P67" s="72"/>
      <c r="Q67" s="70"/>
      <c r="R67" s="70"/>
      <c r="S67" s="70"/>
      <c r="T67" s="85"/>
      <c r="U67" s="70"/>
      <c r="V67" s="70"/>
      <c r="X67" s="69"/>
      <c r="AB67" s="85"/>
      <c r="AF67" s="21"/>
      <c r="AJ67" s="20"/>
    </row>
    <row r="68" spans="9:36" x14ac:dyDescent="0.25">
      <c r="I68" s="70"/>
      <c r="M68" s="70"/>
      <c r="N68" s="70"/>
      <c r="O68" s="70"/>
      <c r="P68" s="72"/>
      <c r="Q68" s="70"/>
      <c r="R68" s="70"/>
      <c r="S68" s="70"/>
      <c r="T68" s="85"/>
      <c r="U68" s="70"/>
      <c r="V68" s="70"/>
      <c r="X68" s="69"/>
      <c r="AB68" s="85"/>
      <c r="AF68" s="21"/>
      <c r="AJ68" s="20"/>
    </row>
    <row r="69" spans="9:36" x14ac:dyDescent="0.25">
      <c r="I69" s="70"/>
      <c r="M69" s="70"/>
      <c r="N69" s="70"/>
      <c r="O69" s="70"/>
      <c r="P69" s="72"/>
      <c r="Q69" s="70"/>
      <c r="R69" s="70"/>
      <c r="S69" s="70"/>
      <c r="T69" s="85"/>
      <c r="U69" s="70"/>
      <c r="V69" s="70"/>
      <c r="X69" s="69"/>
      <c r="AB69" s="85"/>
      <c r="AF69" s="21"/>
      <c r="AJ69" s="20"/>
    </row>
    <row r="70" spans="9:36" x14ac:dyDescent="0.25">
      <c r="I70" s="70"/>
      <c r="M70" s="70"/>
      <c r="N70" s="70"/>
      <c r="O70" s="70"/>
      <c r="P70" s="72"/>
      <c r="Q70" s="70"/>
      <c r="R70" s="70"/>
      <c r="S70" s="70"/>
      <c r="T70" s="85"/>
      <c r="U70" s="70"/>
      <c r="V70" s="70"/>
      <c r="X70" s="69"/>
      <c r="AB70" s="85"/>
      <c r="AF70" s="21"/>
      <c r="AJ70" s="20"/>
    </row>
    <row r="71" spans="9:36" x14ac:dyDescent="0.25">
      <c r="I71" s="70"/>
      <c r="M71" s="70"/>
      <c r="N71" s="70"/>
      <c r="O71" s="70"/>
      <c r="P71" s="72"/>
      <c r="Q71" s="70"/>
      <c r="R71" s="70"/>
      <c r="S71" s="70"/>
      <c r="T71" s="85"/>
      <c r="U71" s="70"/>
      <c r="V71" s="70"/>
      <c r="X71" s="69"/>
      <c r="AB71" s="85"/>
      <c r="AF71" s="21"/>
      <c r="AJ71" s="20"/>
    </row>
    <row r="72" spans="9:36" x14ac:dyDescent="0.25">
      <c r="I72" s="70"/>
      <c r="M72" s="70"/>
      <c r="N72" s="70"/>
      <c r="O72" s="70"/>
      <c r="P72" s="72"/>
      <c r="Q72" s="70"/>
      <c r="R72" s="70"/>
      <c r="S72" s="70"/>
      <c r="T72" s="85"/>
      <c r="U72" s="70"/>
      <c r="V72" s="70"/>
      <c r="X72" s="69"/>
      <c r="AB72" s="85"/>
      <c r="AF72" s="21"/>
      <c r="AJ72" s="20"/>
    </row>
    <row r="73" spans="9:36" x14ac:dyDescent="0.25">
      <c r="I73" s="70"/>
      <c r="M73" s="70"/>
      <c r="N73" s="70"/>
      <c r="O73" s="70"/>
      <c r="P73" s="72"/>
      <c r="Q73" s="70"/>
      <c r="R73" s="70"/>
      <c r="S73" s="70"/>
      <c r="T73" s="85"/>
      <c r="U73" s="70"/>
      <c r="V73" s="70"/>
      <c r="X73" s="69"/>
      <c r="AB73" s="85"/>
      <c r="AF73" s="21"/>
      <c r="AJ73" s="20"/>
    </row>
    <row r="74" spans="9:36" x14ac:dyDescent="0.25">
      <c r="I74" s="70"/>
      <c r="M74" s="70"/>
      <c r="N74" s="70"/>
      <c r="O74" s="70"/>
      <c r="P74" s="72"/>
      <c r="Q74" s="70"/>
      <c r="R74" s="70"/>
      <c r="S74" s="70"/>
      <c r="T74" s="85"/>
      <c r="U74" s="70"/>
      <c r="V74" s="70"/>
      <c r="X74" s="69"/>
      <c r="AB74" s="85"/>
      <c r="AF74" s="21"/>
      <c r="AJ74" s="20"/>
    </row>
    <row r="75" spans="9:36" x14ac:dyDescent="0.25">
      <c r="I75" s="70"/>
      <c r="M75" s="70"/>
      <c r="N75" s="70"/>
      <c r="O75" s="70"/>
      <c r="P75" s="72"/>
      <c r="Q75" s="70"/>
      <c r="R75" s="70"/>
      <c r="S75" s="70"/>
      <c r="T75" s="85"/>
      <c r="U75" s="70"/>
      <c r="V75" s="70"/>
      <c r="X75" s="69"/>
      <c r="AB75" s="85"/>
      <c r="AF75" s="21"/>
      <c r="AJ75" s="20"/>
    </row>
    <row r="76" spans="9:36" x14ac:dyDescent="0.25">
      <c r="I76" s="70"/>
      <c r="M76" s="70"/>
      <c r="N76" s="70"/>
      <c r="O76" s="70"/>
      <c r="P76" s="72"/>
      <c r="Q76" s="70"/>
      <c r="R76" s="70"/>
      <c r="S76" s="70"/>
      <c r="T76" s="85"/>
      <c r="U76" s="70"/>
      <c r="V76" s="70"/>
      <c r="X76" s="69"/>
      <c r="AB76" s="85"/>
      <c r="AF76" s="21"/>
      <c r="AJ76" s="20"/>
    </row>
    <row r="77" spans="9:36" x14ac:dyDescent="0.25">
      <c r="I77" s="70"/>
      <c r="M77" s="70"/>
      <c r="N77" s="70"/>
      <c r="O77" s="70"/>
      <c r="P77" s="72"/>
      <c r="Q77" s="70"/>
      <c r="R77" s="70"/>
      <c r="S77" s="70"/>
      <c r="T77" s="85"/>
      <c r="U77" s="70"/>
      <c r="V77" s="70"/>
      <c r="X77" s="69"/>
      <c r="AB77" s="85"/>
      <c r="AF77" s="21"/>
      <c r="AJ77" s="20"/>
    </row>
    <row r="78" spans="9:36" x14ac:dyDescent="0.25">
      <c r="I78" s="70"/>
      <c r="M78" s="72"/>
      <c r="N78" s="70"/>
      <c r="O78" s="70"/>
      <c r="P78" s="72"/>
      <c r="Q78" s="70"/>
      <c r="R78" s="70"/>
      <c r="S78" s="70"/>
      <c r="T78" s="85"/>
      <c r="U78" s="70"/>
      <c r="V78" s="70"/>
      <c r="X78" s="69"/>
      <c r="AB78" s="85"/>
      <c r="AF78" s="21"/>
      <c r="AJ78" s="20"/>
    </row>
    <row r="79" spans="9:36" x14ac:dyDescent="0.25">
      <c r="I79" s="70"/>
      <c r="M79" s="70"/>
      <c r="N79" s="70"/>
      <c r="O79" s="70"/>
      <c r="P79" s="72"/>
      <c r="Q79" s="70"/>
      <c r="R79" s="70"/>
      <c r="S79" s="70"/>
      <c r="T79" s="85"/>
      <c r="U79" s="70"/>
      <c r="V79" s="70"/>
      <c r="X79" s="69"/>
      <c r="AB79" s="85"/>
      <c r="AF79" s="21"/>
      <c r="AJ79" s="20"/>
    </row>
    <row r="80" spans="9:36" x14ac:dyDescent="0.25">
      <c r="I80" s="70"/>
      <c r="M80" s="70"/>
      <c r="N80" s="70"/>
      <c r="O80" s="70"/>
      <c r="P80" s="72"/>
      <c r="Q80" s="70"/>
      <c r="R80" s="70"/>
      <c r="S80" s="70"/>
      <c r="T80" s="85"/>
      <c r="U80" s="70"/>
      <c r="V80" s="70"/>
      <c r="X80" s="69"/>
      <c r="AB80" s="85"/>
      <c r="AF80" s="21"/>
      <c r="AJ80" s="20"/>
    </row>
    <row r="81" spans="9:36" x14ac:dyDescent="0.25">
      <c r="I81" s="70"/>
      <c r="M81" s="72"/>
      <c r="N81" s="70"/>
      <c r="O81" s="70"/>
      <c r="P81" s="72"/>
      <c r="Q81" s="70"/>
      <c r="R81" s="70"/>
      <c r="S81" s="70"/>
      <c r="T81" s="85"/>
      <c r="U81" s="70"/>
      <c r="V81" s="70"/>
      <c r="X81" s="69"/>
      <c r="AB81" s="85"/>
      <c r="AF81" s="21"/>
      <c r="AJ81" s="20"/>
    </row>
    <row r="82" spans="9:36" x14ac:dyDescent="0.25">
      <c r="I82" s="70"/>
      <c r="M82" s="70"/>
      <c r="N82" s="70"/>
      <c r="O82" s="70"/>
      <c r="P82" s="72"/>
      <c r="Q82" s="70"/>
      <c r="R82" s="70"/>
      <c r="S82" s="70"/>
      <c r="T82" s="85"/>
      <c r="U82" s="70"/>
      <c r="V82" s="70"/>
      <c r="X82" s="69"/>
      <c r="AB82" s="85"/>
      <c r="AF82" s="21"/>
      <c r="AJ82" s="20"/>
    </row>
    <row r="83" spans="9:36" x14ac:dyDescent="0.25">
      <c r="I83" s="70"/>
      <c r="M83" s="70"/>
      <c r="N83" s="70"/>
      <c r="O83" s="70"/>
      <c r="P83" s="72"/>
      <c r="Q83" s="70"/>
      <c r="R83" s="70"/>
      <c r="S83" s="70"/>
      <c r="T83" s="85"/>
      <c r="U83" s="70"/>
      <c r="V83" s="70"/>
      <c r="X83" s="69"/>
      <c r="AB83" s="85"/>
      <c r="AF83" s="21"/>
      <c r="AJ83" s="20"/>
    </row>
    <row r="84" spans="9:36" x14ac:dyDescent="0.25">
      <c r="I84" s="70"/>
      <c r="M84" s="72"/>
      <c r="N84" s="70"/>
      <c r="O84" s="70"/>
      <c r="P84" s="72"/>
      <c r="Q84" s="70"/>
      <c r="R84" s="70"/>
      <c r="S84" s="70"/>
      <c r="T84" s="85"/>
      <c r="U84" s="70"/>
      <c r="V84" s="70"/>
      <c r="X84" s="69"/>
      <c r="AB84" s="85"/>
      <c r="AF84" s="21"/>
      <c r="AJ84" s="20"/>
    </row>
    <row r="85" spans="9:36" x14ac:dyDescent="0.25">
      <c r="I85" s="70"/>
      <c r="M85" s="70"/>
      <c r="N85" s="70"/>
      <c r="O85" s="70"/>
      <c r="P85" s="72"/>
      <c r="Q85" s="70"/>
      <c r="R85" s="70"/>
      <c r="S85" s="70"/>
      <c r="T85" s="85"/>
      <c r="U85" s="70"/>
      <c r="V85" s="70"/>
      <c r="X85" s="69"/>
      <c r="AB85" s="85"/>
      <c r="AF85" s="21"/>
      <c r="AJ85" s="20"/>
    </row>
    <row r="86" spans="9:36" x14ac:dyDescent="0.25">
      <c r="I86" s="70"/>
      <c r="M86" s="70"/>
      <c r="N86" s="70"/>
      <c r="O86" s="70"/>
      <c r="P86" s="72"/>
      <c r="Q86" s="70"/>
      <c r="R86" s="70"/>
      <c r="S86" s="70"/>
      <c r="T86" s="85"/>
      <c r="U86" s="70"/>
      <c r="V86" s="70"/>
      <c r="X86" s="69"/>
      <c r="AB86" s="85"/>
      <c r="AF86" s="21"/>
      <c r="AJ86" s="20"/>
    </row>
    <row r="87" spans="9:36" x14ac:dyDescent="0.25">
      <c r="I87" s="70"/>
      <c r="M87" s="72"/>
      <c r="N87" s="70"/>
      <c r="O87" s="70"/>
      <c r="P87" s="72"/>
      <c r="Q87" s="70"/>
      <c r="R87" s="70"/>
      <c r="S87" s="70"/>
      <c r="T87" s="85"/>
      <c r="U87" s="70"/>
      <c r="V87" s="70"/>
      <c r="X87" s="69"/>
      <c r="AB87" s="85"/>
      <c r="AF87" s="21"/>
      <c r="AJ87" s="20"/>
    </row>
    <row r="88" spans="9:36" x14ac:dyDescent="0.25">
      <c r="I88" s="70"/>
      <c r="M88" s="70"/>
      <c r="N88" s="70"/>
      <c r="O88" s="70"/>
      <c r="P88" s="72"/>
      <c r="Q88" s="70"/>
      <c r="R88" s="70"/>
      <c r="S88" s="70"/>
      <c r="T88" s="85"/>
      <c r="U88" s="70"/>
      <c r="V88" s="70"/>
      <c r="X88" s="69"/>
      <c r="AB88" s="85"/>
      <c r="AF88" s="21"/>
      <c r="AJ88" s="20"/>
    </row>
    <row r="89" spans="9:36" x14ac:dyDescent="0.25">
      <c r="I89" s="70"/>
      <c r="M89" s="70"/>
      <c r="N89" s="70"/>
      <c r="O89" s="70"/>
      <c r="P89" s="72"/>
      <c r="Q89" s="70"/>
      <c r="R89" s="70"/>
      <c r="S89" s="70"/>
      <c r="T89" s="85"/>
      <c r="U89" s="70"/>
      <c r="V89" s="70"/>
      <c r="X89" s="69"/>
      <c r="AB89" s="85"/>
      <c r="AF89" s="21"/>
      <c r="AJ89" s="20"/>
    </row>
    <row r="90" spans="9:36" x14ac:dyDescent="0.25">
      <c r="I90" s="70"/>
      <c r="M90" s="72"/>
      <c r="N90" s="70"/>
      <c r="O90" s="70"/>
      <c r="P90" s="72"/>
      <c r="Q90" s="70"/>
      <c r="R90" s="70"/>
      <c r="S90" s="70"/>
      <c r="T90" s="85"/>
      <c r="U90" s="70"/>
      <c r="V90" s="70"/>
      <c r="X90" s="69"/>
      <c r="AB90" s="85"/>
      <c r="AF90" s="21"/>
      <c r="AJ90" s="20"/>
    </row>
    <row r="91" spans="9:36" x14ac:dyDescent="0.25">
      <c r="I91" s="70"/>
      <c r="M91" s="70"/>
      <c r="N91" s="70"/>
      <c r="O91" s="70"/>
      <c r="P91" s="72"/>
      <c r="Q91" s="70"/>
      <c r="R91" s="70"/>
      <c r="S91" s="70"/>
      <c r="T91" s="85"/>
      <c r="U91" s="70"/>
      <c r="V91" s="70"/>
      <c r="X91" s="69"/>
      <c r="AB91" s="85"/>
      <c r="AF91" s="21"/>
      <c r="AJ91" s="20"/>
    </row>
    <row r="92" spans="9:36" x14ac:dyDescent="0.25">
      <c r="I92" s="70"/>
      <c r="M92" s="71"/>
      <c r="Q92" s="70"/>
      <c r="R92" s="70"/>
      <c r="S92" s="70"/>
      <c r="U92" s="70"/>
      <c r="V92" s="70"/>
      <c r="W92" s="70"/>
      <c r="Y92" s="70"/>
      <c r="Z92" s="70"/>
    </row>
    <row r="93" spans="9:36" x14ac:dyDescent="0.25">
      <c r="I93" s="70"/>
      <c r="M93" s="80"/>
      <c r="Q93" s="72"/>
      <c r="R93" s="70"/>
      <c r="S93" s="70"/>
      <c r="U93" s="70"/>
      <c r="V93" s="70"/>
      <c r="W93" s="70"/>
      <c r="Y93" s="70"/>
      <c r="Z93" s="70"/>
    </row>
    <row r="94" spans="9:36" x14ac:dyDescent="0.25">
      <c r="I94" s="70"/>
      <c r="M94" s="71"/>
      <c r="Q94" s="70"/>
      <c r="R94" s="70"/>
      <c r="S94" s="70"/>
      <c r="U94" s="70"/>
      <c r="V94" s="70"/>
      <c r="W94" s="70"/>
      <c r="Y94" s="70"/>
      <c r="Z94" s="70"/>
    </row>
    <row r="95" spans="9:36" x14ac:dyDescent="0.25">
      <c r="I95" s="70"/>
      <c r="M95" s="71"/>
      <c r="Q95" s="70"/>
      <c r="R95" s="70"/>
      <c r="S95" s="70"/>
      <c r="U95" s="70"/>
      <c r="V95" s="70"/>
      <c r="W95" s="70"/>
      <c r="Y95" s="70"/>
      <c r="Z95" s="70"/>
    </row>
    <row r="96" spans="9:36" x14ac:dyDescent="0.25">
      <c r="I96" s="70"/>
      <c r="M96" s="80"/>
      <c r="Q96" s="72"/>
      <c r="R96" s="70"/>
      <c r="S96" s="70"/>
      <c r="U96" s="70"/>
      <c r="V96" s="70"/>
      <c r="W96" s="70"/>
      <c r="Y96" s="70"/>
      <c r="Z96" s="70"/>
    </row>
    <row r="97" spans="1:37" x14ac:dyDescent="0.25">
      <c r="I97" s="70"/>
      <c r="M97" s="71"/>
      <c r="Q97" s="70"/>
      <c r="R97" s="70"/>
      <c r="S97" s="70"/>
      <c r="U97" s="70"/>
      <c r="V97" s="70"/>
      <c r="W97" s="70"/>
      <c r="Y97" s="70"/>
      <c r="Z97" s="70"/>
    </row>
    <row r="98" spans="1:37" x14ac:dyDescent="0.25">
      <c r="I98" s="70"/>
      <c r="M98" s="71"/>
      <c r="Q98" s="70"/>
      <c r="R98" s="70"/>
      <c r="S98" s="70"/>
      <c r="U98" s="70"/>
      <c r="V98" s="70"/>
      <c r="W98" s="70"/>
      <c r="Y98" s="70"/>
      <c r="Z98" s="70"/>
    </row>
    <row r="99" spans="1:37" x14ac:dyDescent="0.25">
      <c r="I99" s="70"/>
      <c r="M99" s="80"/>
      <c r="Q99" s="72"/>
      <c r="R99" s="70"/>
      <c r="S99" s="70"/>
      <c r="U99" s="70"/>
      <c r="V99" s="70"/>
      <c r="W99" s="70"/>
      <c r="Y99" s="70"/>
      <c r="Z99" s="70"/>
    </row>
    <row r="100" spans="1:37" x14ac:dyDescent="0.25">
      <c r="I100" s="70"/>
      <c r="M100" s="80"/>
      <c r="N100" s="74">
        <f>SUM(N2:N99)</f>
        <v>129923.47</v>
      </c>
      <c r="Q100" s="70"/>
      <c r="R100" s="70"/>
      <c r="S100" s="70"/>
      <c r="U100" s="70"/>
      <c r="V100" s="70"/>
      <c r="W100" s="70"/>
      <c r="Y100" s="70"/>
      <c r="Z100" s="70"/>
    </row>
    <row r="101" spans="1:37" s="72" customFormat="1" x14ac:dyDescent="0.25">
      <c r="A101" s="79" t="s">
        <v>108</v>
      </c>
      <c r="B101" s="72">
        <f>SUM(B2:B100)</f>
        <v>0</v>
      </c>
      <c r="F101" s="69">
        <f>SUM(F2:F100)</f>
        <v>26000</v>
      </c>
      <c r="J101" s="72">
        <f>SUM(J2:J100)</f>
        <v>0</v>
      </c>
      <c r="M101" s="71"/>
      <c r="N101" s="74"/>
      <c r="O101" s="74"/>
      <c r="P101" s="74"/>
      <c r="Q101" s="70"/>
      <c r="T101" s="72">
        <f>SUM(T2:T100)</f>
        <v>10248.76</v>
      </c>
      <c r="X101" s="85">
        <f>SUM(X2:X100)</f>
        <v>0</v>
      </c>
      <c r="AB101" s="81">
        <f>SUM(AB2:AB100)</f>
        <v>0</v>
      </c>
      <c r="AF101" s="85">
        <f>SUM(AF2:AF100)</f>
        <v>0</v>
      </c>
      <c r="AI101" s="20"/>
      <c r="AJ101" s="21">
        <f>SUM(AJ2:AJ100)</f>
        <v>0</v>
      </c>
      <c r="AK101" s="20"/>
    </row>
    <row r="102" spans="1:37" ht="15" customHeight="1" x14ac:dyDescent="0.25">
      <c r="M102" s="71"/>
      <c r="O102" s="71"/>
      <c r="Q102" s="70"/>
      <c r="R102" s="70"/>
      <c r="S102" s="70"/>
      <c r="U102" s="70"/>
      <c r="V102" s="70"/>
      <c r="W102" s="70"/>
      <c r="Y102" s="70"/>
      <c r="Z102" s="70"/>
    </row>
    <row r="103" spans="1:37" x14ac:dyDescent="0.25">
      <c r="M103" s="71"/>
      <c r="Q103" s="70"/>
      <c r="R103" s="70"/>
      <c r="S103" s="70"/>
      <c r="U103" s="70"/>
      <c r="V103" s="70"/>
      <c r="W103" s="70"/>
      <c r="Y103" s="70"/>
      <c r="Z103" s="70"/>
    </row>
    <row r="104" spans="1:37" x14ac:dyDescent="0.25">
      <c r="M104" s="71"/>
      <c r="Q104" s="70"/>
      <c r="R104" s="70"/>
      <c r="S104" s="70"/>
      <c r="U104" s="70"/>
      <c r="V104" s="70"/>
      <c r="W104" s="70"/>
      <c r="Y104" s="70"/>
      <c r="Z104" s="70"/>
    </row>
    <row r="105" spans="1:37" x14ac:dyDescent="0.25">
      <c r="M105" s="71"/>
      <c r="Q105" s="70"/>
      <c r="R105" s="70"/>
      <c r="S105" s="70"/>
      <c r="U105" s="70"/>
      <c r="V105" s="70"/>
      <c r="W105" s="70"/>
      <c r="Y105" s="70"/>
      <c r="Z105" s="70"/>
    </row>
    <row r="106" spans="1:37" x14ac:dyDescent="0.25">
      <c r="M106" s="71"/>
      <c r="Q106" s="70"/>
      <c r="R106" s="70"/>
      <c r="S106" s="70"/>
      <c r="U106" s="70"/>
      <c r="V106" s="70"/>
      <c r="W106" s="70"/>
      <c r="Y106" s="70"/>
      <c r="Z106" s="70"/>
    </row>
    <row r="107" spans="1:37" x14ac:dyDescent="0.25">
      <c r="M107" s="71"/>
      <c r="Q107" s="70"/>
      <c r="R107" s="70"/>
      <c r="S107" s="70"/>
      <c r="U107" s="70"/>
      <c r="V107" s="70"/>
      <c r="W107" s="70"/>
      <c r="Y107" s="70"/>
      <c r="Z107" s="70"/>
    </row>
    <row r="108" spans="1:37" x14ac:dyDescent="0.25">
      <c r="M108" s="71"/>
      <c r="Q108" s="70"/>
      <c r="R108" s="70"/>
      <c r="S108" s="70"/>
      <c r="U108" s="70"/>
      <c r="V108" s="70"/>
      <c r="W108" s="70"/>
      <c r="Y108" s="70"/>
      <c r="Z108" s="70"/>
    </row>
    <row r="109" spans="1:37" x14ac:dyDescent="0.25">
      <c r="M109" s="71"/>
      <c r="Q109" s="70"/>
      <c r="R109" s="70"/>
      <c r="S109" s="70"/>
      <c r="U109" s="70"/>
      <c r="V109" s="70"/>
      <c r="W109" s="70"/>
      <c r="Y109" s="70"/>
      <c r="Z109" s="70"/>
    </row>
    <row r="110" spans="1:37" x14ac:dyDescent="0.25">
      <c r="M110" s="71"/>
      <c r="Q110" s="70"/>
      <c r="R110" s="70"/>
      <c r="S110" s="70"/>
      <c r="U110" s="70"/>
      <c r="V110" s="70"/>
      <c r="W110" s="70"/>
      <c r="Y110" s="70"/>
      <c r="Z110" s="70"/>
    </row>
    <row r="111" spans="1:37" x14ac:dyDescent="0.25">
      <c r="M111" s="71"/>
      <c r="Q111" s="70"/>
      <c r="R111" s="70"/>
      <c r="S111" s="70"/>
      <c r="U111" s="70"/>
      <c r="V111" s="70"/>
      <c r="W111" s="70"/>
      <c r="Y111" s="70"/>
      <c r="Z111" s="70"/>
    </row>
    <row r="112" spans="1:37" x14ac:dyDescent="0.25">
      <c r="M112" s="71"/>
      <c r="N112" s="72"/>
      <c r="Q112" s="70"/>
      <c r="R112" s="70"/>
      <c r="S112" s="70"/>
      <c r="U112" s="70"/>
      <c r="V112" s="70"/>
      <c r="W112" s="70"/>
      <c r="Y112" s="70"/>
      <c r="Z112" s="70"/>
    </row>
    <row r="113" spans="13:26" x14ac:dyDescent="0.25">
      <c r="M113" s="71"/>
      <c r="Q113" s="70"/>
      <c r="R113" s="70"/>
      <c r="S113" s="70"/>
      <c r="U113" s="70"/>
      <c r="V113" s="70"/>
      <c r="W113" s="70"/>
      <c r="Y113" s="70"/>
      <c r="Z113" s="70"/>
    </row>
    <row r="114" spans="13:26" x14ac:dyDescent="0.25">
      <c r="M114" s="71"/>
      <c r="Q114" s="70"/>
      <c r="R114" s="70"/>
      <c r="S114" s="70"/>
      <c r="U114" s="70"/>
      <c r="V114" s="70"/>
      <c r="W114" s="70"/>
      <c r="Y114" s="70"/>
      <c r="Z114" s="70"/>
    </row>
    <row r="115" spans="13:26" x14ac:dyDescent="0.25">
      <c r="M115" s="71"/>
      <c r="Q115" s="70"/>
      <c r="R115" s="70"/>
      <c r="S115" s="70"/>
      <c r="U115" s="70"/>
      <c r="V115" s="70"/>
      <c r="W115" s="70"/>
      <c r="Y115" s="70"/>
      <c r="Z115" s="70"/>
    </row>
    <row r="116" spans="13:26" x14ac:dyDescent="0.25">
      <c r="M116" s="71"/>
      <c r="N116" s="72"/>
      <c r="Q116" s="70"/>
      <c r="R116" s="70"/>
      <c r="S116" s="70"/>
      <c r="U116" s="70"/>
      <c r="V116" s="70"/>
      <c r="W116" s="70"/>
      <c r="Y116" s="70"/>
      <c r="Z116" s="70"/>
    </row>
    <row r="117" spans="13:26" x14ac:dyDescent="0.25">
      <c r="M117" s="71"/>
      <c r="N117" s="72"/>
      <c r="Q117" s="70"/>
      <c r="R117" s="70"/>
      <c r="S117" s="70"/>
      <c r="U117" s="70"/>
      <c r="V117" s="70"/>
      <c r="W117" s="70"/>
      <c r="Y117" s="70"/>
      <c r="Z117" s="70"/>
    </row>
    <row r="118" spans="13:26" x14ac:dyDescent="0.25">
      <c r="M118" s="71"/>
      <c r="N118" s="72"/>
      <c r="Q118" s="70"/>
      <c r="R118" s="70"/>
      <c r="S118" s="70"/>
      <c r="U118" s="70"/>
      <c r="V118" s="70"/>
      <c r="W118" s="70"/>
      <c r="Y118" s="70"/>
      <c r="Z118" s="70"/>
    </row>
    <row r="119" spans="13:26" x14ac:dyDescent="0.25">
      <c r="M119" s="71"/>
      <c r="N119" s="72"/>
      <c r="Q119" s="70"/>
      <c r="R119" s="70"/>
      <c r="S119" s="70"/>
      <c r="U119" s="70"/>
      <c r="V119" s="70"/>
      <c r="W119" s="70"/>
      <c r="Y119" s="70"/>
      <c r="Z119" s="70"/>
    </row>
    <row r="120" spans="13:26" x14ac:dyDescent="0.25">
      <c r="M120" s="71"/>
      <c r="Q120" s="70"/>
      <c r="R120" s="70"/>
      <c r="S120" s="70"/>
      <c r="U120" s="70"/>
      <c r="V120" s="70"/>
      <c r="W120" s="70"/>
      <c r="Y120" s="70"/>
      <c r="Z120" s="70"/>
    </row>
    <row r="121" spans="13:26" x14ac:dyDescent="0.25">
      <c r="M121" s="71"/>
      <c r="Q121" s="70"/>
      <c r="R121" s="70"/>
      <c r="S121" s="70"/>
      <c r="U121" s="70"/>
      <c r="V121" s="70"/>
      <c r="W121" s="70"/>
      <c r="Y121" s="70"/>
      <c r="Z121" s="70"/>
    </row>
    <row r="122" spans="13:26" x14ac:dyDescent="0.25">
      <c r="M122" s="71"/>
      <c r="Q122" s="70"/>
      <c r="R122" s="70"/>
      <c r="S122" s="70"/>
      <c r="U122" s="70"/>
      <c r="V122" s="70"/>
      <c r="W122" s="70"/>
      <c r="Y122" s="70"/>
      <c r="Z122" s="70"/>
    </row>
    <row r="123" spans="13:26" x14ac:dyDescent="0.25">
      <c r="M123" s="71"/>
      <c r="Q123" s="70"/>
      <c r="R123" s="70"/>
      <c r="S123" s="70"/>
      <c r="U123" s="70"/>
      <c r="V123" s="70"/>
      <c r="W123" s="70"/>
      <c r="Y123" s="70"/>
      <c r="Z123" s="70"/>
    </row>
    <row r="124" spans="13:26" x14ac:dyDescent="0.25">
      <c r="M124" s="71"/>
      <c r="Q124" s="70"/>
      <c r="R124" s="70"/>
      <c r="S124" s="70"/>
      <c r="U124" s="70"/>
      <c r="V124" s="70"/>
      <c r="W124" s="70"/>
      <c r="Y124" s="70"/>
      <c r="Z124" s="70"/>
    </row>
    <row r="125" spans="13:26" x14ac:dyDescent="0.25">
      <c r="M125" s="71"/>
      <c r="Q125" s="70"/>
      <c r="R125" s="70"/>
      <c r="S125" s="70"/>
      <c r="U125" s="70"/>
      <c r="V125" s="70"/>
      <c r="W125" s="70"/>
      <c r="Y125" s="70"/>
      <c r="Z125" s="70"/>
    </row>
    <row r="126" spans="13:26" x14ac:dyDescent="0.25">
      <c r="M126" s="71"/>
      <c r="Q126" s="70"/>
      <c r="R126" s="70"/>
      <c r="S126" s="70"/>
      <c r="U126" s="70"/>
      <c r="V126" s="70"/>
      <c r="W126" s="70"/>
      <c r="Y126" s="70"/>
      <c r="Z126" s="70"/>
    </row>
    <row r="127" spans="13:26" x14ac:dyDescent="0.25">
      <c r="M127" s="20"/>
      <c r="N127" s="20"/>
      <c r="O127" s="20"/>
      <c r="P127" s="20"/>
      <c r="R127" s="70"/>
      <c r="S127" s="70"/>
      <c r="U127" s="70"/>
      <c r="V127" s="70"/>
      <c r="W127" s="70"/>
      <c r="Y127" s="70"/>
      <c r="Z127" s="70"/>
    </row>
    <row r="128" spans="13:26" x14ac:dyDescent="0.25">
      <c r="M128" s="20"/>
      <c r="N128" s="20"/>
      <c r="O128" s="20"/>
      <c r="P128" s="20"/>
      <c r="R128" s="70"/>
      <c r="S128" s="70"/>
      <c r="U128" s="70"/>
      <c r="V128" s="70"/>
      <c r="W128" s="70"/>
      <c r="Y128" s="70"/>
      <c r="Z128" s="70"/>
    </row>
    <row r="129" spans="9:26" x14ac:dyDescent="0.25">
      <c r="M129" s="20"/>
      <c r="N129" s="20"/>
      <c r="O129" s="20"/>
      <c r="P129" s="20"/>
      <c r="S129" s="70"/>
      <c r="U129" s="70"/>
      <c r="V129" s="70"/>
      <c r="W129" s="70"/>
      <c r="Y129" s="70"/>
      <c r="Z129" s="70"/>
    </row>
    <row r="130" spans="9:26" x14ac:dyDescent="0.25">
      <c r="M130" s="20"/>
      <c r="N130" s="20"/>
      <c r="O130" s="20"/>
      <c r="P130" s="20"/>
      <c r="S130" s="70"/>
      <c r="U130" s="70"/>
      <c r="V130" s="70"/>
      <c r="W130" s="70"/>
      <c r="Y130" s="70"/>
      <c r="Z130" s="70"/>
    </row>
    <row r="131" spans="9:26" x14ac:dyDescent="0.25">
      <c r="M131" s="20"/>
      <c r="N131" s="20"/>
      <c r="O131" s="20"/>
      <c r="P131" s="20"/>
      <c r="S131" s="70"/>
      <c r="U131" s="70"/>
      <c r="V131" s="70"/>
      <c r="W131" s="70"/>
      <c r="Y131" s="70"/>
      <c r="Z131" s="70"/>
    </row>
    <row r="132" spans="9:26" x14ac:dyDescent="0.25">
      <c r="M132" s="20"/>
      <c r="N132" s="20"/>
      <c r="O132" s="20"/>
      <c r="P132" s="20"/>
      <c r="S132" s="70"/>
      <c r="U132" s="70"/>
      <c r="V132" s="70"/>
      <c r="W132" s="70"/>
      <c r="Y132" s="70"/>
      <c r="Z132" s="70"/>
    </row>
    <row r="133" spans="9:26" x14ac:dyDescent="0.25">
      <c r="S133" s="70"/>
      <c r="U133" s="70"/>
      <c r="V133" s="70"/>
      <c r="W133" s="70"/>
      <c r="Y133" s="70"/>
      <c r="Z133" s="70"/>
    </row>
    <row r="134" spans="9:26" x14ac:dyDescent="0.25">
      <c r="S134" s="70"/>
      <c r="U134" s="70"/>
      <c r="V134" s="70"/>
      <c r="W134" s="70"/>
      <c r="Y134" s="70"/>
      <c r="Z134" s="70"/>
    </row>
    <row r="135" spans="9:26" x14ac:dyDescent="0.25">
      <c r="I135" s="66"/>
      <c r="S135" s="70"/>
      <c r="U135" s="70"/>
      <c r="V135" s="70"/>
      <c r="W135" s="70"/>
      <c r="Y135" s="70"/>
      <c r="Z135" s="70"/>
    </row>
    <row r="136" spans="9:26" x14ac:dyDescent="0.25">
      <c r="I136" s="70"/>
      <c r="M136" s="20"/>
      <c r="N136" s="20"/>
      <c r="O136" s="20"/>
      <c r="P136" s="20"/>
      <c r="S136" s="70"/>
      <c r="U136" s="70"/>
      <c r="V136" s="70"/>
      <c r="W136" s="70"/>
      <c r="Y136" s="70"/>
      <c r="Z136" s="70"/>
    </row>
    <row r="137" spans="9:26" x14ac:dyDescent="0.25">
      <c r="I137" s="70"/>
      <c r="M137" s="20"/>
      <c r="N137" s="20"/>
      <c r="O137" s="20"/>
      <c r="P137" s="20"/>
      <c r="S137" s="70"/>
      <c r="U137" s="70"/>
      <c r="V137" s="70"/>
      <c r="W137" s="70"/>
      <c r="Y137" s="70"/>
      <c r="Z137" s="70"/>
    </row>
    <row r="138" spans="9:26" x14ac:dyDescent="0.25">
      <c r="I138" s="70"/>
      <c r="M138" s="20"/>
      <c r="N138" s="20"/>
      <c r="O138" s="20"/>
      <c r="P138" s="20"/>
      <c r="S138" s="70"/>
      <c r="U138" s="70"/>
      <c r="V138" s="70"/>
      <c r="W138" s="70"/>
      <c r="Y138" s="70"/>
      <c r="Z138" s="70"/>
    </row>
    <row r="139" spans="9:26" x14ac:dyDescent="0.25">
      <c r="I139" s="70"/>
      <c r="M139" s="20"/>
      <c r="N139" s="20"/>
      <c r="O139" s="20"/>
      <c r="P139" s="20"/>
      <c r="S139" s="70"/>
      <c r="U139" s="70"/>
      <c r="V139" s="70"/>
      <c r="W139" s="70"/>
      <c r="Y139" s="70"/>
      <c r="Z139" s="70"/>
    </row>
    <row r="140" spans="9:26" x14ac:dyDescent="0.25">
      <c r="I140" s="70"/>
      <c r="M140" s="20"/>
      <c r="N140" s="20"/>
      <c r="O140" s="20"/>
      <c r="P140" s="20"/>
      <c r="S140" s="70"/>
      <c r="U140" s="70"/>
      <c r="V140" s="70"/>
      <c r="W140" s="70"/>
      <c r="Y140" s="70"/>
      <c r="Z140" s="70"/>
    </row>
    <row r="141" spans="9:26" x14ac:dyDescent="0.25">
      <c r="I141" s="70"/>
      <c r="M141" s="20"/>
      <c r="N141" s="20"/>
      <c r="O141" s="20"/>
      <c r="P141" s="20"/>
      <c r="S141" s="70"/>
      <c r="U141" s="70"/>
      <c r="V141" s="70"/>
      <c r="W141" s="70"/>
      <c r="Y141" s="70"/>
      <c r="Z141" s="70"/>
    </row>
    <row r="142" spans="9:26" x14ac:dyDescent="0.25">
      <c r="I142" s="70"/>
      <c r="M142" s="20"/>
      <c r="N142" s="20"/>
      <c r="O142" s="20"/>
      <c r="P142" s="20"/>
      <c r="S142" s="70"/>
      <c r="U142" s="70"/>
      <c r="V142" s="70"/>
      <c r="W142" s="70"/>
      <c r="Y142" s="70"/>
      <c r="Z142" s="70"/>
    </row>
    <row r="143" spans="9:26" x14ac:dyDescent="0.25">
      <c r="I143" s="70"/>
      <c r="M143" s="20"/>
      <c r="N143" s="20"/>
      <c r="O143" s="20"/>
      <c r="P143" s="20"/>
      <c r="S143" s="70"/>
      <c r="U143" s="70"/>
      <c r="V143" s="70"/>
      <c r="W143" s="70"/>
      <c r="Y143" s="70"/>
      <c r="Z143" s="70"/>
    </row>
    <row r="144" spans="9:26" x14ac:dyDescent="0.25">
      <c r="I144" s="70"/>
      <c r="M144" s="20"/>
      <c r="N144" s="20"/>
      <c r="O144" s="20"/>
      <c r="P144" s="20"/>
      <c r="S144" s="70"/>
      <c r="U144" s="70"/>
      <c r="V144" s="70"/>
      <c r="W144" s="70"/>
      <c r="Y144" s="70"/>
      <c r="Z144" s="70"/>
    </row>
    <row r="145" spans="9:26" x14ac:dyDescent="0.25">
      <c r="I145" s="70"/>
      <c r="M145" s="20"/>
      <c r="N145" s="20"/>
      <c r="O145" s="20"/>
      <c r="P145" s="20"/>
      <c r="S145" s="70"/>
      <c r="U145" s="70"/>
      <c r="V145" s="70"/>
      <c r="W145" s="70"/>
      <c r="Y145" s="70"/>
      <c r="Z145" s="70"/>
    </row>
    <row r="146" spans="9:26" x14ac:dyDescent="0.25">
      <c r="I146" s="70"/>
      <c r="M146" s="71"/>
      <c r="Q146" s="70"/>
      <c r="S146" s="70"/>
      <c r="U146" s="70"/>
      <c r="V146" s="70"/>
      <c r="W146" s="70"/>
      <c r="Y146" s="70"/>
      <c r="Z146" s="70"/>
    </row>
    <row r="147" spans="9:26" x14ac:dyDescent="0.25">
      <c r="I147" s="70"/>
      <c r="M147" s="71"/>
      <c r="Q147" s="70"/>
      <c r="S147" s="70"/>
      <c r="U147" s="70"/>
      <c r="V147" s="70"/>
      <c r="W147" s="70"/>
      <c r="Y147" s="70"/>
      <c r="Z147" s="70"/>
    </row>
    <row r="148" spans="9:26" x14ac:dyDescent="0.25">
      <c r="I148" s="70"/>
      <c r="M148" s="71"/>
      <c r="Q148" s="70"/>
      <c r="R148" s="70"/>
      <c r="S148" s="70"/>
      <c r="U148" s="70"/>
      <c r="V148" s="70"/>
      <c r="W148" s="70"/>
      <c r="Y148" s="70"/>
      <c r="Z148" s="70"/>
    </row>
    <row r="149" spans="9:26" x14ac:dyDescent="0.25">
      <c r="I149" s="70"/>
      <c r="M149" s="71"/>
      <c r="Q149" s="70"/>
      <c r="R149" s="70"/>
      <c r="S149" s="70"/>
      <c r="U149" s="70"/>
      <c r="V149" s="70"/>
      <c r="W149" s="70"/>
      <c r="Y149" s="70"/>
      <c r="Z149" s="70"/>
    </row>
    <row r="150" spans="9:26" x14ac:dyDescent="0.25">
      <c r="I150" s="70"/>
      <c r="M150" s="83"/>
      <c r="Q150" s="70"/>
      <c r="R150" s="70"/>
      <c r="S150" s="70"/>
      <c r="U150" s="70"/>
      <c r="V150" s="70"/>
      <c r="W150" s="70"/>
      <c r="Y150" s="70"/>
      <c r="Z150" s="70"/>
    </row>
    <row r="151" spans="9:26" x14ac:dyDescent="0.25">
      <c r="I151" s="70"/>
      <c r="M151" s="83"/>
      <c r="Q151" s="70"/>
      <c r="R151" s="70"/>
      <c r="S151" s="70"/>
      <c r="U151" s="70"/>
      <c r="V151" s="70"/>
      <c r="W151" s="70"/>
      <c r="Y151" s="70"/>
      <c r="Z151" s="70"/>
    </row>
    <row r="152" spans="9:26" x14ac:dyDescent="0.25">
      <c r="I152" s="70"/>
      <c r="M152" s="83"/>
      <c r="Q152" s="70"/>
      <c r="R152" s="70"/>
      <c r="S152" s="70"/>
      <c r="U152" s="70"/>
      <c r="V152" s="70"/>
      <c r="W152" s="70"/>
      <c r="Y152" s="70"/>
      <c r="Z152" s="70"/>
    </row>
    <row r="153" spans="9:26" x14ac:dyDescent="0.25">
      <c r="I153" s="70"/>
      <c r="M153" s="71"/>
      <c r="Q153" s="70"/>
      <c r="R153" s="70"/>
      <c r="S153" s="70"/>
      <c r="U153" s="70"/>
      <c r="V153" s="70"/>
      <c r="W153" s="70"/>
      <c r="Y153" s="70"/>
      <c r="Z153" s="70"/>
    </row>
    <row r="154" spans="9:26" x14ac:dyDescent="0.25">
      <c r="I154" s="70"/>
      <c r="M154" s="71"/>
      <c r="Q154" s="70"/>
      <c r="R154" s="70"/>
      <c r="S154" s="70"/>
      <c r="U154" s="70"/>
      <c r="V154" s="70"/>
      <c r="W154" s="70"/>
      <c r="Y154" s="70"/>
      <c r="Z154" s="70"/>
    </row>
    <row r="155" spans="9:26" x14ac:dyDescent="0.25">
      <c r="I155" s="70"/>
      <c r="M155" s="71"/>
      <c r="Q155" s="70"/>
      <c r="R155" s="70"/>
      <c r="S155" s="70"/>
      <c r="U155" s="70"/>
      <c r="V155" s="70"/>
      <c r="W155" s="70"/>
      <c r="Y155" s="70"/>
      <c r="Z155" s="70"/>
    </row>
    <row r="156" spans="9:26" x14ac:dyDescent="0.25">
      <c r="I156" s="70"/>
      <c r="M156" s="71"/>
      <c r="Q156" s="70"/>
      <c r="R156" s="70"/>
      <c r="S156" s="70"/>
      <c r="U156" s="70"/>
      <c r="V156" s="70"/>
      <c r="W156" s="70"/>
      <c r="Y156" s="70"/>
      <c r="Z156" s="70"/>
    </row>
    <row r="157" spans="9:26" x14ac:dyDescent="0.25">
      <c r="I157" s="70"/>
      <c r="M157" s="71"/>
      <c r="Q157" s="70"/>
      <c r="R157" s="70"/>
      <c r="S157" s="70"/>
      <c r="U157" s="70"/>
      <c r="V157" s="70"/>
      <c r="W157" s="70"/>
      <c r="Y157" s="70"/>
      <c r="Z157" s="70"/>
    </row>
    <row r="158" spans="9:26" x14ac:dyDescent="0.25">
      <c r="I158" s="70"/>
      <c r="M158" s="71"/>
      <c r="Q158" s="70"/>
      <c r="R158" s="70"/>
      <c r="S158" s="70"/>
      <c r="U158" s="70"/>
      <c r="V158" s="70"/>
      <c r="W158" s="70"/>
      <c r="Y158" s="70"/>
      <c r="Z158" s="70"/>
    </row>
    <row r="159" spans="9:26" x14ac:dyDescent="0.25">
      <c r="I159" s="70"/>
      <c r="M159" s="71"/>
      <c r="Q159" s="70"/>
      <c r="R159" s="70"/>
      <c r="S159" s="70"/>
      <c r="U159" s="70"/>
      <c r="V159" s="70"/>
      <c r="W159" s="70"/>
      <c r="Y159" s="70"/>
      <c r="Z159" s="70"/>
    </row>
    <row r="160" spans="9:26" x14ac:dyDescent="0.25">
      <c r="I160" s="70"/>
      <c r="M160" s="71"/>
      <c r="Q160" s="70"/>
      <c r="R160" s="70"/>
      <c r="S160" s="70"/>
      <c r="U160" s="70"/>
      <c r="V160" s="70"/>
      <c r="W160" s="70"/>
      <c r="Y160" s="70"/>
      <c r="Z160" s="70"/>
    </row>
    <row r="161" spans="9:26" x14ac:dyDescent="0.25">
      <c r="I161" s="70"/>
      <c r="M161" s="71"/>
      <c r="Q161" s="70"/>
      <c r="R161" s="70"/>
      <c r="S161" s="70"/>
      <c r="U161" s="70"/>
      <c r="V161" s="70"/>
      <c r="W161" s="70"/>
      <c r="Y161" s="70"/>
      <c r="Z161" s="70"/>
    </row>
    <row r="162" spans="9:26" x14ac:dyDescent="0.25">
      <c r="I162" s="70"/>
      <c r="M162" s="71"/>
      <c r="Q162" s="70"/>
      <c r="R162" s="70"/>
      <c r="S162" s="70"/>
      <c r="U162" s="70"/>
      <c r="V162" s="70"/>
      <c r="W162" s="70"/>
      <c r="Y162" s="70"/>
      <c r="Z162" s="70"/>
    </row>
    <row r="163" spans="9:26" x14ac:dyDescent="0.25">
      <c r="I163" s="70"/>
      <c r="M163" s="71"/>
      <c r="Q163" s="70"/>
      <c r="R163" s="70"/>
      <c r="S163" s="70"/>
      <c r="U163" s="70"/>
      <c r="V163" s="70"/>
      <c r="W163" s="70"/>
      <c r="Y163" s="70"/>
      <c r="Z163" s="70"/>
    </row>
    <row r="164" spans="9:26" x14ac:dyDescent="0.25">
      <c r="I164" s="70"/>
      <c r="M164" s="71"/>
      <c r="Q164" s="70"/>
      <c r="R164" s="70"/>
      <c r="S164" s="70"/>
      <c r="U164" s="70"/>
      <c r="V164" s="70"/>
      <c r="W164" s="70"/>
      <c r="Y164" s="70"/>
      <c r="Z164" s="70"/>
    </row>
    <row r="165" spans="9:26" x14ac:dyDescent="0.25">
      <c r="I165" s="70"/>
      <c r="M165" s="71"/>
      <c r="Q165" s="70"/>
      <c r="R165" s="70"/>
      <c r="S165" s="70"/>
      <c r="U165" s="70"/>
      <c r="V165" s="70"/>
      <c r="W165" s="70"/>
      <c r="Y165" s="70"/>
      <c r="Z165" s="70"/>
    </row>
    <row r="166" spans="9:26" x14ac:dyDescent="0.25">
      <c r="I166" s="70"/>
      <c r="M166" s="71"/>
      <c r="Q166" s="70"/>
      <c r="R166" s="70"/>
      <c r="S166" s="70"/>
      <c r="U166" s="70"/>
      <c r="V166" s="70"/>
      <c r="W166" s="70"/>
      <c r="Y166" s="70"/>
      <c r="Z166" s="70"/>
    </row>
    <row r="167" spans="9:26" x14ac:dyDescent="0.25">
      <c r="I167" s="70"/>
      <c r="M167" s="71"/>
      <c r="Q167" s="70"/>
      <c r="R167" s="70"/>
      <c r="S167" s="70"/>
      <c r="U167" s="70"/>
      <c r="V167" s="70"/>
      <c r="W167" s="70"/>
      <c r="Y167" s="70"/>
      <c r="Z167" s="70"/>
    </row>
    <row r="168" spans="9:26" x14ac:dyDescent="0.25">
      <c r="I168" s="70"/>
      <c r="M168" s="71"/>
      <c r="Q168" s="70"/>
      <c r="R168" s="70"/>
      <c r="S168" s="70"/>
      <c r="U168" s="70"/>
      <c r="V168" s="70"/>
      <c r="W168" s="70"/>
      <c r="Y168" s="70"/>
      <c r="Z168" s="70"/>
    </row>
    <row r="169" spans="9:26" x14ac:dyDescent="0.25">
      <c r="I169" s="70"/>
      <c r="M169" s="71"/>
      <c r="Q169" s="70"/>
      <c r="R169" s="70"/>
      <c r="S169" s="70"/>
      <c r="U169" s="70"/>
      <c r="V169" s="70"/>
      <c r="W169" s="70"/>
      <c r="Y169" s="70"/>
      <c r="Z169" s="70"/>
    </row>
    <row r="170" spans="9:26" x14ac:dyDescent="0.25">
      <c r="I170" s="70"/>
      <c r="M170" s="71"/>
      <c r="Q170" s="70"/>
      <c r="R170" s="70"/>
      <c r="S170" s="70"/>
      <c r="U170" s="70"/>
      <c r="V170" s="70"/>
      <c r="W170" s="70"/>
      <c r="Y170" s="70"/>
      <c r="Z170" s="70"/>
    </row>
    <row r="171" spans="9:26" x14ac:dyDescent="0.25">
      <c r="I171" s="70"/>
      <c r="M171" s="71"/>
      <c r="Q171" s="70"/>
      <c r="R171" s="70"/>
      <c r="S171" s="70"/>
      <c r="U171" s="70"/>
      <c r="V171" s="70"/>
      <c r="W171" s="70"/>
      <c r="Y171" s="70"/>
      <c r="Z171" s="70"/>
    </row>
    <row r="172" spans="9:26" x14ac:dyDescent="0.25">
      <c r="I172" s="70"/>
      <c r="M172" s="71"/>
      <c r="Q172" s="70"/>
      <c r="R172" s="70"/>
      <c r="S172" s="70"/>
      <c r="U172" s="70"/>
      <c r="V172" s="70"/>
      <c r="W172" s="70"/>
      <c r="Y172" s="70"/>
      <c r="Z172" s="70"/>
    </row>
    <row r="173" spans="9:26" x14ac:dyDescent="0.25">
      <c r="I173" s="70"/>
      <c r="M173" s="71"/>
      <c r="Q173" s="70"/>
      <c r="R173" s="70"/>
      <c r="S173" s="70"/>
      <c r="U173" s="70"/>
      <c r="V173" s="70"/>
      <c r="W173" s="70"/>
      <c r="Y173" s="70"/>
      <c r="Z173" s="70"/>
    </row>
    <row r="174" spans="9:26" x14ac:dyDescent="0.25">
      <c r="I174" s="70"/>
      <c r="M174" s="71"/>
      <c r="Q174" s="70"/>
      <c r="R174" s="70"/>
      <c r="S174" s="70"/>
      <c r="U174" s="70"/>
      <c r="V174" s="70"/>
      <c r="W174" s="70"/>
      <c r="Y174" s="70"/>
      <c r="Z174" s="70"/>
    </row>
    <row r="175" spans="9:26" x14ac:dyDescent="0.25">
      <c r="I175" s="70"/>
      <c r="M175" s="83"/>
      <c r="Q175" s="70"/>
      <c r="R175" s="70"/>
      <c r="S175" s="70"/>
      <c r="U175" s="70"/>
      <c r="V175" s="70"/>
      <c r="W175" s="70"/>
      <c r="Y175" s="70"/>
      <c r="Z175" s="70"/>
    </row>
    <row r="176" spans="9:26" x14ac:dyDescent="0.25">
      <c r="I176" s="70"/>
      <c r="M176" s="71"/>
      <c r="Q176" s="70"/>
      <c r="R176" s="70"/>
      <c r="S176" s="70"/>
      <c r="U176" s="70"/>
      <c r="V176" s="70"/>
      <c r="W176" s="70"/>
      <c r="Y176" s="70"/>
      <c r="Z176" s="70"/>
    </row>
    <row r="177" spans="9:26" x14ac:dyDescent="0.25">
      <c r="I177" s="70"/>
      <c r="M177" s="71"/>
      <c r="Q177" s="70"/>
      <c r="R177" s="70"/>
      <c r="S177" s="70"/>
      <c r="U177" s="70"/>
      <c r="V177" s="70"/>
      <c r="W177" s="70"/>
      <c r="Y177" s="70"/>
      <c r="Z177" s="70"/>
    </row>
    <row r="178" spans="9:26" x14ac:dyDescent="0.25">
      <c r="I178" s="70"/>
      <c r="M178" s="71"/>
      <c r="Q178" s="70"/>
      <c r="R178" s="70"/>
      <c r="S178" s="70"/>
      <c r="U178" s="70"/>
      <c r="V178" s="70"/>
      <c r="W178" s="70"/>
      <c r="Y178" s="70"/>
      <c r="Z178" s="70"/>
    </row>
    <row r="179" spans="9:26" x14ac:dyDescent="0.25">
      <c r="I179" s="70"/>
      <c r="M179" s="71"/>
      <c r="Q179" s="70"/>
      <c r="R179" s="70"/>
      <c r="S179" s="70"/>
      <c r="U179" s="70"/>
      <c r="V179" s="70"/>
      <c r="W179" s="70"/>
      <c r="Y179" s="70"/>
      <c r="Z179" s="70"/>
    </row>
    <row r="180" spans="9:26" x14ac:dyDescent="0.25">
      <c r="I180" s="70"/>
      <c r="M180" s="71"/>
      <c r="Q180" s="70"/>
      <c r="R180" s="70"/>
      <c r="S180" s="70"/>
      <c r="U180" s="70"/>
      <c r="V180" s="70"/>
      <c r="W180" s="70"/>
      <c r="Y180" s="70"/>
      <c r="Z180" s="70"/>
    </row>
    <row r="181" spans="9:26" x14ac:dyDescent="0.25">
      <c r="I181" s="70"/>
      <c r="M181" s="71"/>
      <c r="Q181" s="70"/>
      <c r="R181" s="70"/>
      <c r="S181" s="70"/>
      <c r="U181" s="70"/>
      <c r="V181" s="70"/>
      <c r="W181" s="70"/>
      <c r="Y181" s="70"/>
      <c r="Z181" s="70"/>
    </row>
    <row r="182" spans="9:26" x14ac:dyDescent="0.25">
      <c r="I182" s="70"/>
      <c r="M182" s="71"/>
      <c r="Q182" s="70"/>
      <c r="R182" s="70"/>
      <c r="S182" s="70"/>
      <c r="U182" s="70"/>
      <c r="V182" s="70"/>
      <c r="W182" s="70"/>
      <c r="Y182" s="70"/>
      <c r="Z182" s="70"/>
    </row>
    <row r="183" spans="9:26" x14ac:dyDescent="0.25">
      <c r="I183" s="70"/>
      <c r="M183" s="71"/>
      <c r="Q183" s="70"/>
      <c r="R183" s="70"/>
      <c r="S183" s="70"/>
      <c r="U183" s="70"/>
      <c r="V183" s="70"/>
      <c r="W183" s="70"/>
      <c r="Y183" s="70"/>
      <c r="Z183" s="70"/>
    </row>
    <row r="184" spans="9:26" x14ac:dyDescent="0.25">
      <c r="I184" s="70"/>
      <c r="M184" s="71"/>
      <c r="Q184" s="70"/>
      <c r="R184" s="70"/>
      <c r="S184" s="70"/>
      <c r="U184" s="70"/>
      <c r="V184" s="70"/>
      <c r="W184" s="70"/>
      <c r="Y184" s="70"/>
      <c r="Z184" s="70"/>
    </row>
    <row r="185" spans="9:26" x14ac:dyDescent="0.25">
      <c r="I185" s="70"/>
      <c r="M185" s="71"/>
      <c r="Q185" s="70"/>
      <c r="R185" s="70"/>
      <c r="S185" s="70"/>
      <c r="U185" s="70"/>
      <c r="V185" s="70"/>
      <c r="W185" s="70"/>
      <c r="Y185" s="70"/>
      <c r="Z185" s="70"/>
    </row>
    <row r="186" spans="9:26" x14ac:dyDescent="0.25">
      <c r="I186" s="70"/>
      <c r="M186" s="71"/>
      <c r="Q186" s="70"/>
      <c r="R186" s="70"/>
      <c r="S186" s="70"/>
      <c r="U186" s="70"/>
      <c r="V186" s="70"/>
      <c r="W186" s="70"/>
      <c r="Y186" s="70"/>
      <c r="Z186" s="70"/>
    </row>
    <row r="187" spans="9:26" x14ac:dyDescent="0.25">
      <c r="I187" s="70"/>
      <c r="M187" s="71"/>
      <c r="Q187" s="70"/>
      <c r="R187" s="70"/>
      <c r="S187" s="70"/>
      <c r="U187" s="70"/>
      <c r="V187" s="70"/>
      <c r="W187" s="70"/>
      <c r="Y187" s="70"/>
      <c r="Z187" s="70"/>
    </row>
    <row r="188" spans="9:26" x14ac:dyDescent="0.25">
      <c r="I188" s="70"/>
      <c r="M188" s="71"/>
      <c r="Q188" s="70"/>
      <c r="R188" s="70"/>
      <c r="S188" s="70"/>
      <c r="U188" s="70"/>
      <c r="V188" s="70"/>
      <c r="W188" s="70"/>
      <c r="Y188" s="70"/>
      <c r="Z188" s="70"/>
    </row>
    <row r="189" spans="9:26" x14ac:dyDescent="0.25">
      <c r="I189" s="70"/>
      <c r="M189" s="71"/>
      <c r="Q189" s="70"/>
      <c r="R189" s="70"/>
      <c r="S189" s="70"/>
      <c r="U189" s="70"/>
      <c r="V189" s="70"/>
      <c r="W189" s="70"/>
      <c r="Y189" s="70"/>
      <c r="Z189" s="70"/>
    </row>
    <row r="190" spans="9:26" x14ac:dyDescent="0.25">
      <c r="I190" s="70"/>
      <c r="M190" s="71"/>
      <c r="Q190" s="70"/>
      <c r="R190" s="70"/>
      <c r="S190" s="70"/>
      <c r="U190" s="70"/>
      <c r="V190" s="70"/>
      <c r="W190" s="70"/>
      <c r="Y190" s="70"/>
      <c r="Z190" s="70"/>
    </row>
    <row r="191" spans="9:26" x14ac:dyDescent="0.25">
      <c r="I191" s="70"/>
      <c r="M191" s="71"/>
      <c r="Q191" s="70"/>
      <c r="R191" s="70"/>
      <c r="S191" s="70"/>
      <c r="U191" s="70"/>
      <c r="V191" s="70"/>
      <c r="W191" s="70"/>
      <c r="Y191" s="70"/>
      <c r="Z191" s="70"/>
    </row>
    <row r="192" spans="9:26" x14ac:dyDescent="0.25">
      <c r="I192" s="70"/>
      <c r="M192" s="71"/>
      <c r="Q192" s="70"/>
      <c r="R192" s="70"/>
      <c r="S192" s="70"/>
      <c r="U192" s="70"/>
      <c r="V192" s="70"/>
      <c r="W192" s="70"/>
      <c r="Y192" s="70"/>
      <c r="Z192" s="70"/>
    </row>
    <row r="193" spans="9:26" x14ac:dyDescent="0.25">
      <c r="I193" s="70"/>
      <c r="M193" s="71"/>
      <c r="Q193" s="70"/>
      <c r="R193" s="70"/>
      <c r="S193" s="70"/>
      <c r="U193" s="70"/>
      <c r="V193" s="70"/>
      <c r="W193" s="70"/>
      <c r="Y193" s="70"/>
      <c r="Z193" s="70"/>
    </row>
    <row r="194" spans="9:26" x14ac:dyDescent="0.25">
      <c r="I194" s="70"/>
      <c r="M194" s="71"/>
      <c r="Q194" s="70"/>
      <c r="R194" s="70"/>
      <c r="S194" s="70"/>
      <c r="U194" s="70"/>
      <c r="V194" s="70"/>
      <c r="W194" s="70"/>
      <c r="Y194" s="70"/>
      <c r="Z194" s="70"/>
    </row>
    <row r="195" spans="9:26" x14ac:dyDescent="0.25">
      <c r="I195" s="70"/>
      <c r="M195" s="71"/>
      <c r="Q195" s="70"/>
      <c r="R195" s="70"/>
      <c r="S195" s="70"/>
      <c r="U195" s="70"/>
      <c r="V195" s="70"/>
      <c r="W195" s="70"/>
      <c r="Y195" s="70"/>
      <c r="Z195" s="70"/>
    </row>
    <row r="196" spans="9:26" x14ac:dyDescent="0.25">
      <c r="I196" s="70"/>
      <c r="M196" s="71"/>
      <c r="Q196" s="70"/>
      <c r="R196" s="70"/>
      <c r="S196" s="70"/>
      <c r="U196" s="70"/>
      <c r="V196" s="70"/>
      <c r="W196" s="70"/>
      <c r="Y196" s="70"/>
      <c r="Z196" s="70"/>
    </row>
    <row r="197" spans="9:26" x14ac:dyDescent="0.25">
      <c r="I197" s="70"/>
      <c r="M197" s="71"/>
      <c r="Q197" s="70"/>
      <c r="R197" s="70"/>
      <c r="S197" s="70"/>
      <c r="U197" s="70"/>
      <c r="V197" s="70"/>
      <c r="W197" s="70"/>
      <c r="Y197" s="70"/>
      <c r="Z197" s="70"/>
    </row>
    <row r="198" spans="9:26" x14ac:dyDescent="0.25">
      <c r="I198" s="70"/>
      <c r="M198" s="71"/>
      <c r="Q198" s="70"/>
      <c r="R198" s="70"/>
      <c r="S198" s="70"/>
      <c r="U198" s="70"/>
      <c r="V198" s="70"/>
      <c r="W198" s="70"/>
      <c r="Y198" s="70"/>
      <c r="Z198" s="70"/>
    </row>
    <row r="199" spans="9:26" x14ac:dyDescent="0.25">
      <c r="I199" s="70"/>
      <c r="M199" s="71"/>
      <c r="Q199" s="70"/>
      <c r="R199" s="70"/>
      <c r="S199" s="70"/>
      <c r="U199" s="70"/>
      <c r="V199" s="70"/>
      <c r="W199" s="70"/>
      <c r="Y199" s="70"/>
      <c r="Z199" s="70"/>
    </row>
    <row r="200" spans="9:26" x14ac:dyDescent="0.25">
      <c r="I200" s="70"/>
      <c r="M200" s="71"/>
      <c r="Q200" s="70"/>
      <c r="R200" s="70"/>
      <c r="S200" s="70"/>
      <c r="U200" s="70"/>
      <c r="V200" s="70"/>
      <c r="W200" s="70"/>
      <c r="Y200" s="70"/>
      <c r="Z200" s="70"/>
    </row>
    <row r="201" spans="9:26" x14ac:dyDescent="0.25">
      <c r="I201" s="70"/>
      <c r="M201" s="71"/>
      <c r="Q201" s="70"/>
      <c r="R201" s="70"/>
      <c r="S201" s="70"/>
      <c r="U201" s="70"/>
      <c r="V201" s="70"/>
      <c r="W201" s="70"/>
      <c r="Y201" s="70"/>
      <c r="Z201" s="70"/>
    </row>
    <row r="202" spans="9:26" x14ac:dyDescent="0.25">
      <c r="I202" s="70"/>
      <c r="M202" s="71"/>
      <c r="Q202" s="70"/>
      <c r="R202" s="70"/>
      <c r="S202" s="70"/>
      <c r="U202" s="70"/>
      <c r="V202" s="70"/>
      <c r="W202" s="70"/>
      <c r="Y202" s="70"/>
      <c r="Z202" s="70"/>
    </row>
    <row r="203" spans="9:26" x14ac:dyDescent="0.25">
      <c r="I203" s="70"/>
      <c r="M203" s="71"/>
      <c r="Q203" s="70"/>
      <c r="R203" s="70"/>
      <c r="S203" s="70"/>
      <c r="U203" s="70"/>
      <c r="V203" s="70"/>
      <c r="W203" s="70"/>
      <c r="Y203" s="70"/>
      <c r="Z203" s="70"/>
    </row>
    <row r="204" spans="9:26" x14ac:dyDescent="0.25">
      <c r="I204" s="70"/>
      <c r="M204" s="71"/>
      <c r="Q204" s="70"/>
      <c r="R204" s="70"/>
      <c r="S204" s="70"/>
      <c r="U204" s="70"/>
      <c r="V204" s="70"/>
      <c r="W204" s="70"/>
      <c r="Y204" s="70"/>
      <c r="Z204" s="70"/>
    </row>
    <row r="205" spans="9:26" x14ac:dyDescent="0.25">
      <c r="I205" s="70"/>
      <c r="M205" s="71"/>
      <c r="Q205" s="70"/>
      <c r="R205" s="70"/>
      <c r="S205" s="70"/>
      <c r="U205" s="70"/>
      <c r="V205" s="70"/>
      <c r="W205" s="70"/>
      <c r="Y205" s="70"/>
      <c r="Z205" s="70"/>
    </row>
    <row r="206" spans="9:26" x14ac:dyDescent="0.25">
      <c r="I206" s="70"/>
      <c r="M206" s="71"/>
      <c r="Q206" s="70"/>
      <c r="R206" s="70"/>
      <c r="S206" s="70"/>
      <c r="U206" s="70"/>
      <c r="V206" s="70"/>
      <c r="W206" s="70"/>
      <c r="Y206" s="70"/>
      <c r="Z206" s="70"/>
    </row>
    <row r="207" spans="9:26" x14ac:dyDescent="0.25">
      <c r="I207" s="70"/>
      <c r="M207" s="71"/>
      <c r="Q207" s="70"/>
      <c r="R207" s="70"/>
      <c r="S207" s="70"/>
      <c r="U207" s="70"/>
      <c r="V207" s="70"/>
      <c r="W207" s="70"/>
      <c r="Y207" s="70"/>
      <c r="Z207" s="70"/>
    </row>
    <row r="208" spans="9:26" x14ac:dyDescent="0.25">
      <c r="I208" s="70"/>
      <c r="M208" s="71"/>
      <c r="Q208" s="70"/>
      <c r="R208" s="70"/>
      <c r="S208" s="70"/>
      <c r="U208" s="70"/>
      <c r="V208" s="70"/>
      <c r="W208" s="70"/>
      <c r="Y208" s="70"/>
      <c r="Z208" s="70"/>
    </row>
    <row r="209" spans="9:26" x14ac:dyDescent="0.25">
      <c r="I209" s="70"/>
      <c r="M209" s="71"/>
      <c r="Q209" s="70"/>
      <c r="R209" s="70"/>
      <c r="S209" s="70"/>
      <c r="U209" s="70"/>
      <c r="V209" s="70"/>
      <c r="W209" s="70"/>
      <c r="Y209" s="70"/>
      <c r="Z209" s="70"/>
    </row>
    <row r="210" spans="9:26" x14ac:dyDescent="0.25">
      <c r="I210" s="70"/>
      <c r="M210" s="71"/>
      <c r="Q210" s="70"/>
      <c r="R210" s="70"/>
      <c r="S210" s="70"/>
      <c r="U210" s="70"/>
      <c r="V210" s="70"/>
      <c r="W210" s="70"/>
      <c r="Y210" s="70"/>
      <c r="Z210" s="70"/>
    </row>
    <row r="211" spans="9:26" x14ac:dyDescent="0.25">
      <c r="I211" s="70"/>
      <c r="M211" s="71"/>
      <c r="Q211" s="70"/>
      <c r="R211" s="70"/>
      <c r="S211" s="70"/>
      <c r="U211" s="70"/>
      <c r="V211" s="70"/>
      <c r="W211" s="70"/>
      <c r="Y211" s="70"/>
      <c r="Z211" s="70"/>
    </row>
    <row r="212" spans="9:26" x14ac:dyDescent="0.25">
      <c r="I212" s="70"/>
      <c r="M212" s="71"/>
      <c r="Q212" s="70"/>
      <c r="R212" s="70"/>
      <c r="S212" s="70"/>
      <c r="U212" s="70"/>
      <c r="V212" s="70"/>
      <c r="W212" s="70"/>
      <c r="Y212" s="70"/>
      <c r="Z212" s="70"/>
    </row>
    <row r="213" spans="9:26" x14ac:dyDescent="0.25">
      <c r="I213" s="70"/>
      <c r="M213" s="71"/>
      <c r="Q213" s="70"/>
      <c r="R213" s="70"/>
      <c r="S213" s="70"/>
      <c r="U213" s="70"/>
      <c r="V213" s="70"/>
      <c r="W213" s="70"/>
      <c r="Y213" s="70"/>
      <c r="Z213" s="70"/>
    </row>
    <row r="214" spans="9:26" x14ac:dyDescent="0.25">
      <c r="I214" s="70"/>
      <c r="M214" s="71"/>
      <c r="Q214" s="70"/>
      <c r="R214" s="70"/>
      <c r="S214" s="70"/>
      <c r="U214" s="70"/>
      <c r="V214" s="70"/>
      <c r="W214" s="70"/>
      <c r="Y214" s="70"/>
      <c r="Z214" s="70"/>
    </row>
    <row r="215" spans="9:26" x14ac:dyDescent="0.25">
      <c r="I215" s="70"/>
      <c r="M215" s="71"/>
      <c r="Q215" s="70"/>
      <c r="R215" s="70"/>
      <c r="S215" s="70"/>
      <c r="U215" s="70"/>
      <c r="V215" s="70"/>
      <c r="W215" s="70"/>
      <c r="Y215" s="70"/>
      <c r="Z215" s="70"/>
    </row>
    <row r="216" spans="9:26" x14ac:dyDescent="0.25">
      <c r="I216" s="70"/>
      <c r="M216" s="71"/>
      <c r="Q216" s="70"/>
      <c r="R216" s="70"/>
      <c r="S216" s="70"/>
      <c r="U216" s="70"/>
      <c r="V216" s="70"/>
      <c r="W216" s="70"/>
      <c r="Y216" s="70"/>
      <c r="Z216" s="70"/>
    </row>
    <row r="217" spans="9:26" x14ac:dyDescent="0.25">
      <c r="I217" s="70"/>
      <c r="M217" s="71"/>
      <c r="Q217" s="70"/>
      <c r="R217" s="70"/>
      <c r="S217" s="70"/>
      <c r="U217" s="70"/>
      <c r="V217" s="70"/>
      <c r="W217" s="70"/>
      <c r="Y217" s="70"/>
      <c r="Z217" s="70"/>
    </row>
    <row r="218" spans="9:26" x14ac:dyDescent="0.25">
      <c r="I218" s="70"/>
      <c r="M218" s="71"/>
      <c r="Q218" s="70"/>
      <c r="R218" s="70"/>
      <c r="S218" s="70"/>
      <c r="U218" s="70"/>
      <c r="V218" s="70"/>
      <c r="W218" s="70"/>
      <c r="Y218" s="70"/>
      <c r="Z218" s="70"/>
    </row>
    <row r="219" spans="9:26" x14ac:dyDescent="0.25">
      <c r="I219" s="70"/>
      <c r="M219" s="71"/>
      <c r="Q219" s="70"/>
      <c r="R219" s="70"/>
      <c r="S219" s="70"/>
      <c r="U219" s="70"/>
      <c r="V219" s="70"/>
      <c r="W219" s="70"/>
      <c r="Y219" s="70"/>
      <c r="Z219" s="70"/>
    </row>
    <row r="220" spans="9:26" x14ac:dyDescent="0.25">
      <c r="I220" s="70"/>
      <c r="M220" s="71"/>
      <c r="Q220" s="70"/>
      <c r="R220" s="70"/>
      <c r="S220" s="70"/>
      <c r="U220" s="70"/>
      <c r="V220" s="70"/>
      <c r="W220" s="70"/>
      <c r="Y220" s="70"/>
      <c r="Z220" s="70"/>
    </row>
    <row r="221" spans="9:26" x14ac:dyDescent="0.25">
      <c r="I221" s="70"/>
      <c r="M221" s="71"/>
      <c r="Q221" s="70"/>
      <c r="R221" s="70"/>
      <c r="S221" s="70"/>
      <c r="U221" s="70"/>
      <c r="V221" s="70"/>
      <c r="W221" s="70"/>
      <c r="Y221" s="70"/>
      <c r="Z221" s="70"/>
    </row>
    <row r="222" spans="9:26" x14ac:dyDescent="0.25">
      <c r="I222" s="70"/>
      <c r="M222" s="71"/>
      <c r="Q222" s="70"/>
      <c r="R222" s="70"/>
      <c r="S222" s="70"/>
      <c r="U222" s="70"/>
      <c r="V222" s="70"/>
      <c r="W222" s="70"/>
      <c r="Y222" s="70"/>
      <c r="Z222" s="70"/>
    </row>
    <row r="223" spans="9:26" x14ac:dyDescent="0.25">
      <c r="I223" s="70"/>
      <c r="M223" s="71"/>
      <c r="Q223" s="70"/>
      <c r="R223" s="70"/>
      <c r="S223" s="70"/>
      <c r="U223" s="70"/>
      <c r="V223" s="70"/>
      <c r="W223" s="70"/>
      <c r="Y223" s="70"/>
      <c r="Z223" s="70"/>
    </row>
    <row r="224" spans="9:26" x14ac:dyDescent="0.25">
      <c r="I224" s="70"/>
      <c r="M224" s="71"/>
      <c r="Q224" s="70"/>
      <c r="R224" s="70"/>
      <c r="S224" s="70"/>
      <c r="U224" s="70"/>
      <c r="V224" s="70"/>
      <c r="W224" s="70"/>
      <c r="Y224" s="70"/>
      <c r="Z224" s="70"/>
    </row>
    <row r="225" spans="9:26" x14ac:dyDescent="0.25">
      <c r="I225" s="70"/>
      <c r="M225" s="71"/>
      <c r="Q225" s="70"/>
      <c r="R225" s="70"/>
      <c r="S225" s="70"/>
      <c r="U225" s="70"/>
      <c r="V225" s="70"/>
      <c r="W225" s="70"/>
      <c r="Y225" s="70"/>
      <c r="Z225" s="70"/>
    </row>
    <row r="226" spans="9:26" x14ac:dyDescent="0.25">
      <c r="I226" s="70"/>
      <c r="M226" s="71"/>
      <c r="Q226" s="70"/>
      <c r="R226" s="70"/>
      <c r="S226" s="70"/>
      <c r="U226" s="70"/>
      <c r="V226" s="70"/>
      <c r="W226" s="70"/>
      <c r="Y226" s="70"/>
      <c r="Z226" s="70"/>
    </row>
    <row r="227" spans="9:26" x14ac:dyDescent="0.25">
      <c r="I227" s="70"/>
      <c r="M227" s="71"/>
      <c r="Q227" s="70"/>
      <c r="R227" s="70"/>
      <c r="S227" s="70"/>
      <c r="U227" s="70"/>
      <c r="V227" s="70"/>
      <c r="W227" s="70"/>
      <c r="Y227" s="70"/>
      <c r="Z227" s="70"/>
    </row>
    <row r="228" spans="9:26" x14ac:dyDescent="0.25">
      <c r="I228" s="70"/>
      <c r="M228" s="71"/>
      <c r="Q228" s="70"/>
      <c r="R228" s="70"/>
      <c r="S228" s="70"/>
      <c r="U228" s="70"/>
      <c r="V228" s="70"/>
      <c r="W228" s="70"/>
      <c r="Y228" s="70"/>
      <c r="Z228" s="70"/>
    </row>
    <row r="229" spans="9:26" x14ac:dyDescent="0.25">
      <c r="I229" s="70"/>
      <c r="M229" s="71"/>
      <c r="Q229" s="70"/>
      <c r="R229" s="70"/>
      <c r="S229" s="70"/>
      <c r="U229" s="70"/>
      <c r="V229" s="70"/>
      <c r="W229" s="70"/>
      <c r="Y229" s="70"/>
      <c r="Z229" s="70"/>
    </row>
    <row r="230" spans="9:26" x14ac:dyDescent="0.25">
      <c r="I230" s="70"/>
      <c r="M230" s="71"/>
      <c r="Q230" s="70"/>
      <c r="R230" s="70"/>
      <c r="S230" s="70"/>
      <c r="U230" s="70"/>
      <c r="V230" s="70"/>
      <c r="W230" s="70"/>
      <c r="Y230" s="70"/>
      <c r="Z230" s="70"/>
    </row>
    <row r="231" spans="9:26" x14ac:dyDescent="0.25">
      <c r="I231" s="70"/>
      <c r="M231" s="71"/>
      <c r="Q231" s="70"/>
      <c r="R231" s="70"/>
      <c r="S231" s="70"/>
      <c r="U231" s="70"/>
      <c r="V231" s="70"/>
      <c r="W231" s="70"/>
      <c r="Y231" s="70"/>
      <c r="Z231" s="70"/>
    </row>
    <row r="232" spans="9:26" x14ac:dyDescent="0.25">
      <c r="I232" s="70"/>
      <c r="M232" s="71"/>
      <c r="Q232" s="70"/>
      <c r="R232" s="70"/>
      <c r="S232" s="70"/>
      <c r="U232" s="70"/>
      <c r="V232" s="70"/>
      <c r="W232" s="70"/>
      <c r="Y232" s="70"/>
      <c r="Z232" s="70"/>
    </row>
    <row r="233" spans="9:26" x14ac:dyDescent="0.25">
      <c r="I233" s="70"/>
      <c r="M233" s="71"/>
      <c r="Q233" s="70"/>
      <c r="R233" s="70"/>
      <c r="S233" s="70"/>
      <c r="U233" s="70"/>
      <c r="V233" s="70"/>
      <c r="W233" s="70"/>
      <c r="Y233" s="70"/>
      <c r="Z233" s="70"/>
    </row>
    <row r="234" spans="9:26" x14ac:dyDescent="0.25">
      <c r="I234" s="70"/>
      <c r="M234" s="71"/>
      <c r="Q234" s="70"/>
      <c r="R234" s="70"/>
      <c r="S234" s="70"/>
      <c r="U234" s="70"/>
      <c r="V234" s="70"/>
      <c r="W234" s="70"/>
      <c r="Y234" s="70"/>
      <c r="Z234" s="70"/>
    </row>
    <row r="235" spans="9:26" x14ac:dyDescent="0.25">
      <c r="I235" s="70"/>
      <c r="M235" s="71"/>
      <c r="Q235" s="70"/>
      <c r="R235" s="70"/>
      <c r="S235" s="70"/>
      <c r="U235" s="70"/>
      <c r="V235" s="70"/>
      <c r="W235" s="70"/>
      <c r="Y235" s="70"/>
      <c r="Z235" s="70"/>
    </row>
    <row r="236" spans="9:26" x14ac:dyDescent="0.25">
      <c r="I236" s="70"/>
      <c r="M236" s="71"/>
      <c r="Q236" s="70"/>
      <c r="R236" s="70"/>
      <c r="S236" s="70"/>
      <c r="U236" s="70"/>
      <c r="V236" s="70"/>
      <c r="W236" s="70"/>
      <c r="Y236" s="70"/>
      <c r="Z236" s="70"/>
    </row>
    <row r="237" spans="9:26" x14ac:dyDescent="0.25">
      <c r="I237" s="70"/>
      <c r="M237" s="71"/>
      <c r="Q237" s="70"/>
      <c r="R237" s="70"/>
      <c r="S237" s="70"/>
      <c r="U237" s="70"/>
      <c r="V237" s="70"/>
      <c r="W237" s="70"/>
      <c r="Y237" s="70"/>
      <c r="Z237" s="70"/>
    </row>
    <row r="238" spans="9:26" x14ac:dyDescent="0.25">
      <c r="I238" s="70"/>
      <c r="M238" s="71"/>
      <c r="Q238" s="70"/>
      <c r="R238" s="70"/>
      <c r="S238" s="70"/>
      <c r="U238" s="70"/>
      <c r="V238" s="70"/>
      <c r="W238" s="70"/>
      <c r="Y238" s="70"/>
      <c r="Z238" s="70"/>
    </row>
    <row r="239" spans="9:26" x14ac:dyDescent="0.25">
      <c r="I239" s="70"/>
      <c r="M239" s="71"/>
      <c r="Q239" s="70"/>
      <c r="R239" s="70"/>
      <c r="S239" s="70"/>
      <c r="U239" s="70"/>
      <c r="V239" s="70"/>
      <c r="W239" s="70"/>
      <c r="Y239" s="70"/>
      <c r="Z239" s="70"/>
    </row>
    <row r="240" spans="9:26" x14ac:dyDescent="0.25">
      <c r="I240" s="70"/>
      <c r="M240" s="71"/>
      <c r="Q240" s="70"/>
      <c r="R240" s="70"/>
      <c r="S240" s="70"/>
      <c r="U240" s="70"/>
      <c r="V240" s="70"/>
      <c r="W240" s="70"/>
      <c r="Y240" s="70"/>
      <c r="Z240" s="70"/>
    </row>
    <row r="241" spans="9:26" x14ac:dyDescent="0.25">
      <c r="I241" s="70"/>
      <c r="M241" s="71"/>
      <c r="Q241" s="70"/>
      <c r="R241" s="70"/>
      <c r="S241" s="70"/>
      <c r="U241" s="70"/>
      <c r="V241" s="70"/>
      <c r="W241" s="70"/>
      <c r="Y241" s="70"/>
      <c r="Z241" s="70"/>
    </row>
    <row r="242" spans="9:26" x14ac:dyDescent="0.25">
      <c r="I242" s="70"/>
      <c r="M242" s="71"/>
      <c r="Q242" s="70"/>
      <c r="R242" s="70"/>
      <c r="S242" s="70"/>
      <c r="U242" s="70"/>
      <c r="V242" s="70"/>
      <c r="W242" s="70"/>
      <c r="Y242" s="70"/>
      <c r="Z242" s="70"/>
    </row>
    <row r="243" spans="9:26" x14ac:dyDescent="0.25">
      <c r="I243" s="70"/>
      <c r="M243" s="71"/>
      <c r="Q243" s="70"/>
      <c r="R243" s="70"/>
      <c r="S243" s="70"/>
      <c r="U243" s="70"/>
      <c r="V243" s="70"/>
      <c r="W243" s="70"/>
      <c r="Y243" s="70"/>
      <c r="Z243" s="70"/>
    </row>
    <row r="244" spans="9:26" x14ac:dyDescent="0.25">
      <c r="I244" s="70"/>
      <c r="M244" s="71"/>
      <c r="Q244" s="70"/>
      <c r="R244" s="70"/>
      <c r="S244" s="70"/>
      <c r="U244" s="70"/>
      <c r="V244" s="70"/>
      <c r="W244" s="70"/>
      <c r="Y244" s="70"/>
      <c r="Z244" s="70"/>
    </row>
    <row r="245" spans="9:26" x14ac:dyDescent="0.25">
      <c r="M245" s="71"/>
      <c r="Q245" s="70"/>
      <c r="R245" s="70"/>
      <c r="S245" s="70"/>
      <c r="U245" s="70"/>
      <c r="V245" s="70"/>
      <c r="W245" s="70"/>
      <c r="Y245" s="70"/>
      <c r="Z245" s="70"/>
    </row>
    <row r="246" spans="9:26" x14ac:dyDescent="0.25">
      <c r="M246" s="71"/>
      <c r="Q246" s="70"/>
      <c r="R246" s="70"/>
      <c r="S246" s="70"/>
      <c r="U246" s="70"/>
      <c r="V246" s="70"/>
      <c r="W246" s="70"/>
      <c r="Y246" s="70"/>
      <c r="Z246" s="70"/>
    </row>
    <row r="247" spans="9:26" x14ac:dyDescent="0.25">
      <c r="M247" s="71"/>
      <c r="Q247" s="70"/>
      <c r="R247" s="70"/>
      <c r="S247" s="70"/>
      <c r="U247" s="70"/>
      <c r="V247" s="70"/>
      <c r="W247" s="70"/>
      <c r="Y247" s="70"/>
      <c r="Z247" s="70"/>
    </row>
    <row r="248" spans="9:26" x14ac:dyDescent="0.25">
      <c r="M248" s="71"/>
      <c r="Q248" s="70"/>
      <c r="R248" s="70"/>
      <c r="S248" s="70"/>
      <c r="U248" s="70"/>
      <c r="V248" s="70"/>
      <c r="W248" s="70"/>
      <c r="Y248" s="70"/>
      <c r="Z248" s="70"/>
    </row>
    <row r="249" spans="9:26" x14ac:dyDescent="0.25">
      <c r="M249" s="71"/>
      <c r="Q249" s="70"/>
      <c r="R249" s="70"/>
      <c r="S249" s="70"/>
      <c r="U249" s="70"/>
      <c r="V249" s="70"/>
      <c r="W249" s="70"/>
      <c r="Y249" s="70"/>
      <c r="Z249" s="70"/>
    </row>
    <row r="250" spans="9:26" x14ac:dyDescent="0.25">
      <c r="M250" s="71"/>
      <c r="Q250" s="70"/>
      <c r="R250" s="70"/>
      <c r="S250" s="70"/>
      <c r="U250" s="70"/>
      <c r="V250" s="70"/>
      <c r="W250" s="70"/>
      <c r="Y250" s="70"/>
      <c r="Z250" s="70"/>
    </row>
    <row r="251" spans="9:26" x14ac:dyDescent="0.25">
      <c r="M251" s="71"/>
      <c r="Q251" s="70"/>
      <c r="R251" s="70"/>
      <c r="S251" s="70"/>
      <c r="U251" s="70"/>
      <c r="V251" s="70"/>
      <c r="W251" s="70"/>
      <c r="Y251" s="70"/>
      <c r="Z251" s="70"/>
    </row>
    <row r="252" spans="9:26" x14ac:dyDescent="0.25">
      <c r="M252" s="71"/>
      <c r="Q252" s="70"/>
      <c r="R252" s="70"/>
      <c r="S252" s="70"/>
      <c r="U252" s="70"/>
      <c r="V252" s="70"/>
      <c r="W252" s="70"/>
      <c r="Y252" s="70"/>
      <c r="Z252" s="70"/>
    </row>
    <row r="253" spans="9:26" x14ac:dyDescent="0.25">
      <c r="M253" s="71"/>
      <c r="Q253" s="70"/>
      <c r="R253" s="70"/>
      <c r="S253" s="70"/>
      <c r="U253" s="70"/>
      <c r="V253" s="70"/>
      <c r="W253" s="70"/>
      <c r="Y253" s="70"/>
      <c r="Z253" s="70"/>
    </row>
    <row r="254" spans="9:26" x14ac:dyDescent="0.25">
      <c r="M254" s="71"/>
      <c r="Q254" s="70"/>
      <c r="R254" s="70"/>
      <c r="S254" s="70"/>
      <c r="U254" s="70"/>
      <c r="V254" s="70"/>
      <c r="W254" s="70"/>
      <c r="Y254" s="70"/>
      <c r="Z254" s="70"/>
    </row>
    <row r="255" spans="9:26" x14ac:dyDescent="0.25">
      <c r="M255" s="71"/>
      <c r="Q255" s="70"/>
      <c r="R255" s="70"/>
      <c r="S255" s="70"/>
      <c r="U255" s="70"/>
      <c r="V255" s="70"/>
      <c r="W255" s="70"/>
      <c r="Y255" s="70"/>
      <c r="Z255" s="70"/>
    </row>
    <row r="256" spans="9:26" x14ac:dyDescent="0.25">
      <c r="M256" s="71"/>
      <c r="Q256" s="70"/>
      <c r="R256" s="70"/>
      <c r="S256" s="70"/>
      <c r="U256" s="70"/>
      <c r="V256" s="70"/>
      <c r="W256" s="70"/>
      <c r="Y256" s="70"/>
      <c r="Z256" s="70"/>
    </row>
    <row r="257" spans="13:26" x14ac:dyDescent="0.25">
      <c r="M257" s="71"/>
      <c r="Q257" s="70"/>
      <c r="R257" s="70"/>
      <c r="S257" s="70"/>
      <c r="U257" s="70"/>
      <c r="V257" s="70"/>
      <c r="W257" s="70"/>
      <c r="Y257" s="70"/>
      <c r="Z257" s="70"/>
    </row>
    <row r="258" spans="13:26" x14ac:dyDescent="0.25">
      <c r="M258" s="71"/>
      <c r="Q258" s="70"/>
      <c r="R258" s="70"/>
      <c r="S258" s="70"/>
      <c r="U258" s="70"/>
      <c r="V258" s="70"/>
      <c r="W258" s="70"/>
      <c r="Y258" s="70"/>
      <c r="Z258" s="70"/>
    </row>
    <row r="259" spans="13:26" x14ac:dyDescent="0.25">
      <c r="M259" s="71"/>
      <c r="Q259" s="70"/>
      <c r="R259" s="70"/>
      <c r="S259" s="70"/>
      <c r="U259" s="70"/>
      <c r="V259" s="70"/>
      <c r="W259" s="70"/>
      <c r="Y259" s="70"/>
      <c r="Z259" s="70"/>
    </row>
    <row r="260" spans="13:26" x14ac:dyDescent="0.25">
      <c r="M260" s="71"/>
      <c r="Q260" s="70"/>
      <c r="R260" s="70"/>
      <c r="S260" s="70"/>
      <c r="U260" s="70"/>
      <c r="V260" s="70"/>
      <c r="W260" s="70"/>
      <c r="Y260" s="70"/>
      <c r="Z260" s="70"/>
    </row>
    <row r="261" spans="13:26" x14ac:dyDescent="0.25">
      <c r="Q261" s="70"/>
      <c r="R261" s="70"/>
      <c r="S261" s="70"/>
      <c r="U261" s="70"/>
      <c r="V261" s="70"/>
      <c r="W261" s="70"/>
      <c r="Y261" s="70"/>
      <c r="Z261" s="70"/>
    </row>
    <row r="262" spans="13:26" x14ac:dyDescent="0.25">
      <c r="Q262" s="70"/>
      <c r="R262" s="70"/>
      <c r="S262" s="70"/>
      <c r="U262" s="70"/>
      <c r="V262" s="70"/>
      <c r="W262" s="70"/>
      <c r="Y262" s="70"/>
      <c r="Z262" s="70"/>
    </row>
    <row r="263" spans="13:26" x14ac:dyDescent="0.25">
      <c r="Q263" s="70"/>
      <c r="R263" s="70"/>
      <c r="S263" s="70"/>
      <c r="U263" s="70"/>
      <c r="V263" s="70"/>
      <c r="W263" s="70"/>
      <c r="Y263" s="70"/>
      <c r="Z263" s="70"/>
    </row>
    <row r="264" spans="13:26" x14ac:dyDescent="0.25">
      <c r="Q264" s="70"/>
      <c r="R264" s="70"/>
      <c r="S264" s="70"/>
      <c r="U264" s="70"/>
      <c r="V264" s="70"/>
      <c r="W264" s="70"/>
      <c r="Y264" s="70"/>
      <c r="Z264" s="70"/>
    </row>
    <row r="265" spans="13:26" x14ac:dyDescent="0.25">
      <c r="Q265" s="70"/>
      <c r="R265" s="70"/>
      <c r="S265" s="70"/>
      <c r="U265" s="70"/>
      <c r="V265" s="70"/>
      <c r="W265" s="70"/>
      <c r="Y265" s="70"/>
      <c r="Z265" s="70"/>
    </row>
    <row r="266" spans="13:26" x14ac:dyDescent="0.25">
      <c r="Q266" s="70"/>
      <c r="R266" s="70"/>
      <c r="S266" s="70"/>
      <c r="U266" s="70"/>
      <c r="V266" s="70"/>
      <c r="W266" s="70"/>
      <c r="Y266" s="70"/>
      <c r="Z266" s="70"/>
    </row>
    <row r="267" spans="13:26" x14ac:dyDescent="0.25">
      <c r="Q267" s="70"/>
      <c r="R267" s="70"/>
      <c r="S267" s="70"/>
      <c r="U267" s="70"/>
      <c r="V267" s="70"/>
      <c r="W267" s="70"/>
      <c r="Y267" s="70"/>
      <c r="Z267" s="70"/>
    </row>
    <row r="268" spans="13:26" x14ac:dyDescent="0.25">
      <c r="M268" s="84"/>
      <c r="Q268" s="70"/>
      <c r="R268" s="70"/>
      <c r="S268" s="70"/>
      <c r="U268" s="70"/>
      <c r="V268" s="70"/>
      <c r="W268" s="70"/>
      <c r="Y268" s="70"/>
      <c r="Z268" s="70"/>
    </row>
    <row r="269" spans="13:26" x14ac:dyDescent="0.25">
      <c r="Q269" s="70"/>
      <c r="R269" s="70"/>
      <c r="S269" s="70"/>
      <c r="U269" s="70"/>
      <c r="V269" s="70"/>
      <c r="W269" s="70"/>
      <c r="Y269" s="70"/>
      <c r="Z269" s="70"/>
    </row>
    <row r="270" spans="13:26" x14ac:dyDescent="0.25">
      <c r="Q270" s="70"/>
      <c r="R270" s="70"/>
      <c r="S270" s="70"/>
      <c r="U270" s="70"/>
      <c r="V270" s="70"/>
      <c r="W270" s="70"/>
      <c r="Y270" s="70"/>
      <c r="Z270" s="70"/>
    </row>
    <row r="271" spans="13:26" x14ac:dyDescent="0.25">
      <c r="Q271" s="70"/>
      <c r="R271" s="70"/>
      <c r="S271" s="70"/>
      <c r="U271" s="70"/>
      <c r="V271" s="70"/>
      <c r="W271" s="70"/>
      <c r="Y271" s="70"/>
      <c r="Z271" s="70"/>
    </row>
    <row r="272" spans="13:26" x14ac:dyDescent="0.25">
      <c r="Q272" s="70"/>
      <c r="R272" s="70"/>
      <c r="S272" s="70"/>
      <c r="U272" s="70"/>
      <c r="V272" s="70"/>
      <c r="W272" s="70"/>
      <c r="Y272" s="70"/>
      <c r="Z272" s="70"/>
    </row>
    <row r="273" spans="17:26" x14ac:dyDescent="0.25">
      <c r="Q273" s="70"/>
      <c r="R273" s="70"/>
      <c r="S273" s="70"/>
      <c r="U273" s="70"/>
      <c r="V273" s="70"/>
      <c r="W273" s="70"/>
      <c r="Y273" s="70"/>
      <c r="Z273" s="70"/>
    </row>
    <row r="274" spans="17:26" x14ac:dyDescent="0.25">
      <c r="Q274" s="70"/>
      <c r="R274" s="70"/>
      <c r="S274" s="70"/>
      <c r="U274" s="70"/>
      <c r="V274" s="70"/>
      <c r="W274" s="70"/>
      <c r="Y274" s="70"/>
      <c r="Z274" s="70"/>
    </row>
    <row r="275" spans="17:26" x14ac:dyDescent="0.25">
      <c r="Q275" s="70"/>
      <c r="R275" s="70"/>
      <c r="S275" s="70"/>
      <c r="U275" s="70"/>
      <c r="V275" s="70"/>
      <c r="W275" s="70"/>
      <c r="Y275" s="70"/>
      <c r="Z275" s="70"/>
    </row>
    <row r="276" spans="17:26" x14ac:dyDescent="0.25">
      <c r="Q276" s="70"/>
      <c r="R276" s="70"/>
      <c r="S276" s="70"/>
      <c r="U276" s="70"/>
      <c r="V276" s="70"/>
      <c r="W276" s="70"/>
      <c r="Y276" s="70"/>
      <c r="Z276" s="70"/>
    </row>
    <row r="277" spans="17:26" x14ac:dyDescent="0.25">
      <c r="Q277" s="70"/>
      <c r="R277" s="70"/>
      <c r="S277" s="70"/>
      <c r="U277" s="70"/>
      <c r="V277" s="70"/>
      <c r="W277" s="70"/>
      <c r="Y277" s="70"/>
      <c r="Z277" s="70"/>
    </row>
    <row r="278" spans="17:26" x14ac:dyDescent="0.25">
      <c r="Q278" s="70"/>
      <c r="R278" s="70"/>
      <c r="S278" s="70"/>
      <c r="U278" s="70"/>
      <c r="V278" s="70"/>
      <c r="W278" s="70"/>
      <c r="Y278" s="70"/>
      <c r="Z278" s="70"/>
    </row>
    <row r="279" spans="17:26" x14ac:dyDescent="0.25">
      <c r="Q279" s="70"/>
      <c r="R279" s="70"/>
      <c r="S279" s="70"/>
      <c r="U279" s="70"/>
      <c r="V279" s="70"/>
      <c r="W279" s="70"/>
      <c r="Y279" s="70"/>
      <c r="Z279" s="70"/>
    </row>
    <row r="280" spans="17:26" x14ac:dyDescent="0.25">
      <c r="Q280" s="70"/>
      <c r="R280" s="70"/>
      <c r="S280" s="70"/>
      <c r="U280" s="70"/>
      <c r="V280" s="70"/>
      <c r="W280" s="70"/>
      <c r="Y280" s="70"/>
      <c r="Z280" s="70"/>
    </row>
    <row r="281" spans="17:26" x14ac:dyDescent="0.25">
      <c r="Q281" s="70"/>
      <c r="R281" s="70"/>
      <c r="S281" s="70"/>
      <c r="U281" s="70"/>
      <c r="V281" s="70"/>
      <c r="W281" s="70"/>
      <c r="Y281" s="70"/>
      <c r="Z281" s="70"/>
    </row>
    <row r="282" spans="17:26" x14ac:dyDescent="0.25">
      <c r="Q282" s="70"/>
      <c r="R282" s="70"/>
      <c r="S282" s="70"/>
      <c r="U282" s="70"/>
      <c r="V282" s="70"/>
      <c r="W282" s="70"/>
      <c r="Y282" s="70"/>
      <c r="Z282" s="70"/>
    </row>
    <row r="283" spans="17:26" x14ac:dyDescent="0.25">
      <c r="Q283" s="70"/>
      <c r="R283" s="70"/>
      <c r="S283" s="70"/>
      <c r="U283" s="70"/>
      <c r="V283" s="70"/>
      <c r="W283" s="70"/>
      <c r="Y283" s="70"/>
      <c r="Z283" s="70"/>
    </row>
    <row r="284" spans="17:26" x14ac:dyDescent="0.25">
      <c r="Q284" s="70"/>
      <c r="R284" s="70"/>
      <c r="S284" s="70"/>
      <c r="U284" s="70"/>
      <c r="V284" s="70"/>
      <c r="W284" s="70"/>
      <c r="Y284" s="70"/>
      <c r="Z284" s="70"/>
    </row>
    <row r="285" spans="17:26" x14ac:dyDescent="0.25">
      <c r="Q285" s="70"/>
      <c r="R285" s="70"/>
      <c r="S285" s="70"/>
      <c r="U285" s="70"/>
      <c r="V285" s="70"/>
      <c r="W285" s="70"/>
      <c r="Y285" s="70"/>
      <c r="Z285" s="70"/>
    </row>
    <row r="286" spans="17:26" x14ac:dyDescent="0.25">
      <c r="Q286" s="70"/>
      <c r="R286" s="70"/>
      <c r="S286" s="70"/>
      <c r="U286" s="70"/>
      <c r="V286" s="70"/>
      <c r="W286" s="70"/>
      <c r="Y286" s="70"/>
      <c r="Z286" s="70"/>
    </row>
    <row r="287" spans="17:26" x14ac:dyDescent="0.25">
      <c r="Q287" s="70"/>
      <c r="R287" s="70"/>
      <c r="S287" s="70"/>
      <c r="U287" s="70"/>
      <c r="V287" s="70"/>
      <c r="W287" s="70"/>
      <c r="Y287" s="70"/>
      <c r="Z287" s="70"/>
    </row>
    <row r="288" spans="17:26" x14ac:dyDescent="0.25">
      <c r="Q288" s="70"/>
      <c r="R288" s="70"/>
      <c r="S288" s="70"/>
      <c r="U288" s="70"/>
      <c r="V288" s="70"/>
      <c r="W288" s="70"/>
      <c r="Y288" s="70"/>
      <c r="Z288" s="70"/>
    </row>
    <row r="289" spans="17:26" x14ac:dyDescent="0.25">
      <c r="Q289" s="70"/>
      <c r="R289" s="70"/>
      <c r="S289" s="70"/>
      <c r="U289" s="70"/>
      <c r="V289" s="70"/>
      <c r="W289" s="70"/>
      <c r="Y289" s="70"/>
      <c r="Z289" s="70"/>
    </row>
    <row r="290" spans="17:26" x14ac:dyDescent="0.25">
      <c r="Q290" s="70"/>
      <c r="R290" s="70"/>
    </row>
    <row r="291" spans="17:26" x14ac:dyDescent="0.25">
      <c r="Q291" s="70"/>
      <c r="R291" s="70"/>
      <c r="S291" s="70"/>
      <c r="U291" s="70"/>
      <c r="V291" s="70"/>
      <c r="W291" s="70"/>
      <c r="Y291" s="70"/>
      <c r="Z291" s="70"/>
    </row>
    <row r="292" spans="17:26" x14ac:dyDescent="0.25">
      <c r="Q292" s="70"/>
      <c r="R292" s="70"/>
    </row>
    <row r="293" spans="17:26" x14ac:dyDescent="0.25">
      <c r="Q293" s="70"/>
      <c r="R293" s="70"/>
    </row>
    <row r="294" spans="17:26" x14ac:dyDescent="0.25">
      <c r="Q294" s="70"/>
      <c r="R294" s="70"/>
    </row>
    <row r="295" spans="17:26" x14ac:dyDescent="0.25">
      <c r="Q295" s="70"/>
      <c r="R295" s="70"/>
    </row>
    <row r="296" spans="17:26" x14ac:dyDescent="0.25">
      <c r="Q296" s="70"/>
      <c r="R296" s="70"/>
    </row>
    <row r="297" spans="17:26" x14ac:dyDescent="0.25">
      <c r="Q297" s="70"/>
      <c r="R297" s="70"/>
    </row>
    <row r="298" spans="17:26" x14ac:dyDescent="0.25">
      <c r="Q298" s="70"/>
      <c r="R298" s="70"/>
    </row>
    <row r="299" spans="17:26" x14ac:dyDescent="0.25">
      <c r="Q299" s="70"/>
      <c r="R299" s="70"/>
    </row>
    <row r="300" spans="17:26" x14ac:dyDescent="0.25">
      <c r="Q300" s="70"/>
      <c r="R300" s="70"/>
    </row>
    <row r="301" spans="17:26" x14ac:dyDescent="0.25">
      <c r="Q301" s="70"/>
      <c r="R301" s="70"/>
    </row>
    <row r="302" spans="17:26" x14ac:dyDescent="0.25">
      <c r="Q302" s="70"/>
      <c r="R302" s="70"/>
    </row>
    <row r="303" spans="17:26" x14ac:dyDescent="0.25">
      <c r="Q303" s="70"/>
      <c r="R303" s="70"/>
    </row>
    <row r="304" spans="17:26" x14ac:dyDescent="0.25">
      <c r="Q304" s="70"/>
      <c r="R304" s="70"/>
    </row>
    <row r="305" spans="17:18" x14ac:dyDescent="0.25">
      <c r="Q305" s="70"/>
      <c r="R305" s="70"/>
    </row>
    <row r="306" spans="17:18" x14ac:dyDescent="0.25">
      <c r="Q306" s="70"/>
      <c r="R306" s="70"/>
    </row>
    <row r="307" spans="17:18" x14ac:dyDescent="0.25">
      <c r="R307" s="70"/>
    </row>
    <row r="308" spans="17:18" x14ac:dyDescent="0.25">
      <c r="Q308" s="70"/>
      <c r="R308" s="70"/>
    </row>
    <row r="310" spans="17:18" x14ac:dyDescent="0.25">
      <c r="R310" s="70"/>
    </row>
    <row r="339" spans="13:13" x14ac:dyDescent="0.25">
      <c r="M339" s="83"/>
    </row>
    <row r="340" spans="13:13" x14ac:dyDescent="0.25">
      <c r="M340" s="83"/>
    </row>
    <row r="341" spans="13:13" x14ac:dyDescent="0.25">
      <c r="M341" s="83"/>
    </row>
    <row r="342" spans="13:13" x14ac:dyDescent="0.25">
      <c r="M342" s="83"/>
    </row>
    <row r="343" spans="13:13" x14ac:dyDescent="0.25">
      <c r="M343" s="83"/>
    </row>
    <row r="344" spans="13:13" x14ac:dyDescent="0.25">
      <c r="M344" s="83"/>
    </row>
    <row r="345" spans="13:13" x14ac:dyDescent="0.25">
      <c r="M345" s="83"/>
    </row>
    <row r="346" spans="13:13" x14ac:dyDescent="0.25">
      <c r="M346" s="83"/>
    </row>
    <row r="347" spans="13:13" x14ac:dyDescent="0.25">
      <c r="M347" s="71"/>
    </row>
    <row r="348" spans="13:13" x14ac:dyDescent="0.25">
      <c r="M348" s="71"/>
    </row>
    <row r="349" spans="13:13" x14ac:dyDescent="0.25">
      <c r="M349" s="71"/>
    </row>
    <row r="350" spans="13:13" x14ac:dyDescent="0.25">
      <c r="M350" s="71"/>
    </row>
    <row r="351" spans="13:13" x14ac:dyDescent="0.25">
      <c r="M351" s="71"/>
    </row>
    <row r="352" spans="13:13" x14ac:dyDescent="0.25">
      <c r="M352" s="71"/>
    </row>
    <row r="353" spans="13:13" x14ac:dyDescent="0.25">
      <c r="M353" s="71"/>
    </row>
    <row r="354" spans="13:13" x14ac:dyDescent="0.25">
      <c r="M354" s="71"/>
    </row>
    <row r="355" spans="13:13" x14ac:dyDescent="0.25">
      <c r="M355" s="71"/>
    </row>
    <row r="356" spans="13:13" x14ac:dyDescent="0.25">
      <c r="M356" s="71"/>
    </row>
    <row r="357" spans="13:13" x14ac:dyDescent="0.25">
      <c r="M357" s="7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opLeftCell="B1" zoomScale="90" zoomScaleNormal="90" workbookViewId="0">
      <selection activeCell="A11" sqref="A11:XFD11"/>
    </sheetView>
  </sheetViews>
  <sheetFormatPr defaultColWidth="9.140625" defaultRowHeight="15" x14ac:dyDescent="0.25"/>
  <cols>
    <col min="1" max="1" width="56.85546875" style="34" bestFit="1" customWidth="1"/>
    <col min="2" max="2" width="15" style="54" bestFit="1" customWidth="1"/>
    <col min="3" max="3" width="12.140625" style="43" bestFit="1" customWidth="1"/>
    <col min="4" max="4" width="18.140625" style="43" bestFit="1" customWidth="1"/>
    <col min="5" max="5" width="14.85546875" style="43" bestFit="1" customWidth="1"/>
    <col min="6" max="6" width="11.5703125" style="43" bestFit="1" customWidth="1"/>
    <col min="7" max="7" width="15.140625" style="35" bestFit="1" customWidth="1"/>
    <col min="8" max="8" width="9.28515625" style="35" bestFit="1" customWidth="1"/>
    <col min="9" max="9" width="26.140625" style="35" bestFit="1" customWidth="1"/>
    <col min="10" max="10" width="14.85546875" style="35" bestFit="1" customWidth="1"/>
    <col min="11" max="11" width="10.140625" style="35" bestFit="1" customWidth="1"/>
    <col min="12" max="12" width="12.140625" style="35" bestFit="1" customWidth="1"/>
    <col min="13" max="13" width="15" style="19" bestFit="1" customWidth="1"/>
    <col min="14" max="16384" width="9.140625" style="35"/>
  </cols>
  <sheetData>
    <row r="1" spans="1:14" x14ac:dyDescent="0.25">
      <c r="A1" s="32" t="s">
        <v>17</v>
      </c>
      <c r="B1" s="53" t="s">
        <v>41</v>
      </c>
      <c r="C1" s="45" t="s">
        <v>69</v>
      </c>
      <c r="D1" s="46" t="s">
        <v>70</v>
      </c>
      <c r="E1" s="47" t="s">
        <v>71</v>
      </c>
      <c r="F1" s="48" t="s">
        <v>72</v>
      </c>
      <c r="G1" s="23" t="s">
        <v>43</v>
      </c>
      <c r="H1" s="45" t="s">
        <v>69</v>
      </c>
      <c r="I1" s="46" t="s">
        <v>70</v>
      </c>
      <c r="J1" s="47" t="s">
        <v>71</v>
      </c>
      <c r="K1" s="48" t="s">
        <v>72</v>
      </c>
      <c r="L1" s="33" t="s">
        <v>42</v>
      </c>
      <c r="M1" s="19" t="s">
        <v>79</v>
      </c>
    </row>
    <row r="2" spans="1:14" x14ac:dyDescent="0.25">
      <c r="A2" s="36" t="s">
        <v>26</v>
      </c>
      <c r="B2" s="51">
        <v>30948.569162596188</v>
      </c>
      <c r="C2" s="55">
        <v>48396</v>
      </c>
      <c r="D2" s="44">
        <v>30949</v>
      </c>
      <c r="E2" s="56">
        <v>42772</v>
      </c>
      <c r="F2" s="44"/>
      <c r="G2" s="37">
        <v>4297.6190476190477</v>
      </c>
      <c r="H2" s="58">
        <v>48396</v>
      </c>
      <c r="I2" s="43">
        <v>4298</v>
      </c>
      <c r="J2" s="56">
        <v>42772</v>
      </c>
      <c r="K2" s="37"/>
      <c r="L2" s="38">
        <f>SUM(B2+G2)</f>
        <v>35246.188210215238</v>
      </c>
      <c r="M2" s="60">
        <f>I2+D2</f>
        <v>35247</v>
      </c>
    </row>
    <row r="3" spans="1:14" x14ac:dyDescent="0.25">
      <c r="A3" s="39" t="s">
        <v>27</v>
      </c>
      <c r="B3" s="51">
        <v>115339.57344424479</v>
      </c>
      <c r="C3" s="44" t="s">
        <v>74</v>
      </c>
      <c r="D3" s="44" t="s">
        <v>74</v>
      </c>
      <c r="E3" s="44" t="s">
        <v>74</v>
      </c>
      <c r="F3" s="44" t="s">
        <v>74</v>
      </c>
      <c r="G3" s="37">
        <v>6446.4285714285716</v>
      </c>
      <c r="H3" s="58">
        <v>48435</v>
      </c>
      <c r="I3" s="43">
        <v>6446</v>
      </c>
      <c r="J3" s="57">
        <v>42772</v>
      </c>
      <c r="K3" s="37"/>
      <c r="L3" s="38">
        <f t="shared" ref="L3:L18" si="0">SUM(B3+G3)</f>
        <v>121786.00201567335</v>
      </c>
      <c r="M3" s="60">
        <f>I3+D48</f>
        <v>121786</v>
      </c>
    </row>
    <row r="4" spans="1:14" x14ac:dyDescent="0.25">
      <c r="A4" s="36" t="s">
        <v>28</v>
      </c>
      <c r="B4" s="51">
        <v>98372.760434742886</v>
      </c>
      <c r="C4" s="55">
        <v>48397</v>
      </c>
      <c r="D4" s="44">
        <v>98373</v>
      </c>
      <c r="E4" s="56">
        <v>42772</v>
      </c>
      <c r="F4" s="44"/>
      <c r="G4" s="37">
        <v>6446.4285714285716</v>
      </c>
      <c r="H4" s="58">
        <v>48397</v>
      </c>
      <c r="I4" s="43">
        <v>6446</v>
      </c>
      <c r="J4" s="57">
        <v>42772</v>
      </c>
      <c r="K4" s="37"/>
      <c r="L4" s="38">
        <f t="shared" si="0"/>
        <v>104819.18900617145</v>
      </c>
      <c r="M4" s="60">
        <f t="shared" ref="M4:M18" si="1">I4+D4</f>
        <v>104819</v>
      </c>
    </row>
    <row r="5" spans="1:14" x14ac:dyDescent="0.25">
      <c r="A5" s="39" t="s">
        <v>29</v>
      </c>
      <c r="B5" s="51">
        <v>29890.655827668237</v>
      </c>
      <c r="C5" s="55">
        <v>48398</v>
      </c>
      <c r="D5" s="44">
        <v>29891</v>
      </c>
      <c r="E5" s="56">
        <v>42772</v>
      </c>
      <c r="F5" s="44"/>
      <c r="G5" s="37">
        <v>4297.6190476190477</v>
      </c>
      <c r="H5" s="58">
        <v>48398</v>
      </c>
      <c r="I5" s="43">
        <v>4298</v>
      </c>
      <c r="J5" s="57">
        <v>42772</v>
      </c>
      <c r="K5" s="37"/>
      <c r="L5" s="38">
        <f t="shared" si="0"/>
        <v>34188.274875287287</v>
      </c>
      <c r="M5" s="60">
        <f t="shared" si="1"/>
        <v>34189</v>
      </c>
    </row>
    <row r="6" spans="1:14" x14ac:dyDescent="0.25">
      <c r="A6" s="39" t="s">
        <v>30</v>
      </c>
      <c r="B6" s="51">
        <v>46538.531799449964</v>
      </c>
      <c r="C6" s="55">
        <v>48399</v>
      </c>
      <c r="D6" s="44">
        <v>46539</v>
      </c>
      <c r="E6" s="56">
        <v>42772</v>
      </c>
      <c r="F6" s="56">
        <v>42789</v>
      </c>
      <c r="G6" s="37">
        <v>4297.6190476190477</v>
      </c>
      <c r="H6" s="58">
        <v>48399</v>
      </c>
      <c r="I6" s="43">
        <v>4298</v>
      </c>
      <c r="J6" s="57">
        <v>42772</v>
      </c>
      <c r="K6" s="56">
        <v>42789</v>
      </c>
      <c r="L6" s="38">
        <f t="shared" si="0"/>
        <v>50836.15084706901</v>
      </c>
      <c r="M6" s="60">
        <f t="shared" si="1"/>
        <v>50837</v>
      </c>
    </row>
    <row r="7" spans="1:14" x14ac:dyDescent="0.25">
      <c r="A7" s="39" t="s">
        <v>31</v>
      </c>
      <c r="B7" s="51">
        <v>19764.158534120557</v>
      </c>
      <c r="C7" s="55">
        <v>48400</v>
      </c>
      <c r="D7" s="44">
        <v>19764</v>
      </c>
      <c r="E7" s="56">
        <v>42772</v>
      </c>
      <c r="F7" s="56">
        <v>42789</v>
      </c>
      <c r="G7" s="37">
        <v>4297.6190476190477</v>
      </c>
      <c r="H7" s="58">
        <v>48400</v>
      </c>
      <c r="I7" s="43">
        <v>4298</v>
      </c>
      <c r="J7" s="57">
        <v>42772</v>
      </c>
      <c r="K7" s="56">
        <v>42789</v>
      </c>
      <c r="L7" s="38">
        <f t="shared" si="0"/>
        <v>24061.777581739603</v>
      </c>
      <c r="M7" s="60">
        <f t="shared" si="1"/>
        <v>24062</v>
      </c>
    </row>
    <row r="8" spans="1:14" x14ac:dyDescent="0.25">
      <c r="A8" s="39" t="s">
        <v>32</v>
      </c>
      <c r="B8" s="51">
        <v>130746.98486662464</v>
      </c>
      <c r="C8" s="55">
        <v>48401</v>
      </c>
      <c r="D8" s="44">
        <v>130747</v>
      </c>
      <c r="E8" s="56">
        <v>42772</v>
      </c>
      <c r="F8" s="44"/>
      <c r="G8" s="37">
        <v>10744.047619047618</v>
      </c>
      <c r="H8" s="58">
        <v>48401</v>
      </c>
      <c r="I8" s="43">
        <v>10744</v>
      </c>
      <c r="J8" s="57">
        <v>42772</v>
      </c>
      <c r="K8" s="37"/>
      <c r="L8" s="38">
        <f t="shared" si="0"/>
        <v>141491.03248567227</v>
      </c>
      <c r="M8" s="60">
        <f t="shared" si="1"/>
        <v>141491</v>
      </c>
    </row>
    <row r="9" spans="1:14" x14ac:dyDescent="0.25">
      <c r="A9" s="36" t="s">
        <v>75</v>
      </c>
      <c r="B9" s="51">
        <v>80480.029447879046</v>
      </c>
      <c r="C9" s="55">
        <v>48402</v>
      </c>
      <c r="D9" s="44">
        <v>80480</v>
      </c>
      <c r="E9" s="56">
        <v>42772</v>
      </c>
      <c r="F9" s="56">
        <v>42796</v>
      </c>
      <c r="G9" s="37">
        <v>6446.4285714285716</v>
      </c>
      <c r="H9" s="58">
        <v>48402</v>
      </c>
      <c r="I9" s="43">
        <v>6446</v>
      </c>
      <c r="J9" s="57">
        <v>42772</v>
      </c>
      <c r="K9" s="56">
        <v>42796</v>
      </c>
      <c r="L9" s="38">
        <f>SUM(B9+G9)</f>
        <v>86926.458019307611</v>
      </c>
      <c r="M9" s="60">
        <f t="shared" si="1"/>
        <v>86926</v>
      </c>
    </row>
    <row r="10" spans="1:14" x14ac:dyDescent="0.25">
      <c r="A10" s="39" t="s">
        <v>33</v>
      </c>
      <c r="B10" s="51">
        <v>82098.4215111089</v>
      </c>
      <c r="C10" s="55">
        <v>48403</v>
      </c>
      <c r="D10" s="44">
        <v>82098</v>
      </c>
      <c r="E10" s="56">
        <v>42772</v>
      </c>
      <c r="F10" s="44"/>
      <c r="G10" s="37">
        <v>6446.4285714285716</v>
      </c>
      <c r="H10" s="58">
        <v>48403</v>
      </c>
      <c r="I10" s="43">
        <v>6446</v>
      </c>
      <c r="J10" s="57">
        <v>42772</v>
      </c>
      <c r="K10" s="37"/>
      <c r="L10" s="38">
        <f t="shared" si="0"/>
        <v>88544.850082537465</v>
      </c>
      <c r="M10" s="60">
        <f t="shared" si="1"/>
        <v>88544</v>
      </c>
    </row>
    <row r="11" spans="1:14" x14ac:dyDescent="0.25">
      <c r="A11" s="39" t="s">
        <v>34</v>
      </c>
      <c r="B11" s="51">
        <v>32823.291200184576</v>
      </c>
      <c r="C11" s="55">
        <v>48612</v>
      </c>
      <c r="D11" s="44">
        <v>16411.5</v>
      </c>
      <c r="E11" s="56">
        <v>42824</v>
      </c>
      <c r="F11" s="44"/>
      <c r="G11" s="37">
        <v>4297.6190476190477</v>
      </c>
      <c r="H11" s="58">
        <v>48612</v>
      </c>
      <c r="I11" s="43">
        <v>2149</v>
      </c>
      <c r="J11" s="57"/>
      <c r="K11" s="37"/>
      <c r="L11" s="38">
        <f t="shared" si="0"/>
        <v>37120.910247803622</v>
      </c>
      <c r="M11" s="60">
        <f t="shared" si="1"/>
        <v>18560.5</v>
      </c>
      <c r="N11" s="89" t="s">
        <v>126</v>
      </c>
    </row>
    <row r="12" spans="1:14" x14ac:dyDescent="0.25">
      <c r="A12" s="39" t="s">
        <v>35</v>
      </c>
      <c r="B12" s="51">
        <v>50651.562344242353</v>
      </c>
      <c r="C12" s="55">
        <v>48405</v>
      </c>
      <c r="D12" s="44">
        <v>50652</v>
      </c>
      <c r="E12" s="56">
        <v>42772</v>
      </c>
      <c r="F12" s="56">
        <v>42796</v>
      </c>
      <c r="G12" s="37">
        <v>4297.6190476190477</v>
      </c>
      <c r="H12" s="58">
        <v>48405</v>
      </c>
      <c r="I12" s="43">
        <v>4298</v>
      </c>
      <c r="J12" s="57">
        <v>42772</v>
      </c>
      <c r="K12" s="56">
        <v>42796</v>
      </c>
      <c r="L12" s="38">
        <f t="shared" si="0"/>
        <v>54949.181391861399</v>
      </c>
      <c r="M12" s="60">
        <f t="shared" si="1"/>
        <v>54950</v>
      </c>
    </row>
    <row r="13" spans="1:14" x14ac:dyDescent="0.25">
      <c r="A13" s="39" t="s">
        <v>36</v>
      </c>
      <c r="B13" s="51">
        <v>228128.19795600846</v>
      </c>
      <c r="C13" s="55">
        <v>48406</v>
      </c>
      <c r="D13" s="44">
        <v>226037</v>
      </c>
      <c r="E13" s="56">
        <v>42772</v>
      </c>
      <c r="F13" s="56">
        <v>42803</v>
      </c>
      <c r="G13" s="37">
        <v>8595.2380952380954</v>
      </c>
      <c r="H13" s="58">
        <v>48406</v>
      </c>
      <c r="I13" s="43">
        <v>8595</v>
      </c>
      <c r="J13" s="57">
        <v>42772</v>
      </c>
      <c r="K13" s="56">
        <v>42803</v>
      </c>
      <c r="L13" s="38">
        <f t="shared" si="0"/>
        <v>236723.43605124656</v>
      </c>
      <c r="M13" s="60">
        <f t="shared" si="1"/>
        <v>234632</v>
      </c>
    </row>
    <row r="14" spans="1:14" x14ac:dyDescent="0.25">
      <c r="A14" s="87" t="s">
        <v>120</v>
      </c>
      <c r="B14" s="51"/>
      <c r="C14" s="55">
        <v>48436</v>
      </c>
      <c r="D14" s="44">
        <v>2091</v>
      </c>
      <c r="E14" s="56">
        <v>42773</v>
      </c>
      <c r="F14" s="44"/>
      <c r="G14" s="88" t="s">
        <v>121</v>
      </c>
      <c r="H14" s="88" t="s">
        <v>121</v>
      </c>
      <c r="I14" s="88" t="s">
        <v>121</v>
      </c>
      <c r="J14" s="88" t="s">
        <v>121</v>
      </c>
      <c r="K14" s="88" t="s">
        <v>121</v>
      </c>
      <c r="L14" s="38"/>
      <c r="M14" s="60">
        <f>D14</f>
        <v>2091</v>
      </c>
    </row>
    <row r="15" spans="1:14" x14ac:dyDescent="0.25">
      <c r="A15" s="39" t="s">
        <v>37</v>
      </c>
      <c r="B15" s="51">
        <v>24990.056653191255</v>
      </c>
      <c r="C15" s="55">
        <v>48407</v>
      </c>
      <c r="D15" s="44">
        <v>24990</v>
      </c>
      <c r="E15" s="56">
        <v>42772</v>
      </c>
      <c r="F15" s="56">
        <v>42789</v>
      </c>
      <c r="G15" s="37">
        <v>4297.6190476190477</v>
      </c>
      <c r="H15" s="58">
        <v>48407</v>
      </c>
      <c r="I15" s="43">
        <v>4298</v>
      </c>
      <c r="J15" s="57">
        <v>42772</v>
      </c>
      <c r="K15" s="56">
        <v>42789</v>
      </c>
      <c r="L15" s="38">
        <f t="shared" si="0"/>
        <v>29287.675700810301</v>
      </c>
      <c r="M15" s="60">
        <f t="shared" si="1"/>
        <v>29288</v>
      </c>
    </row>
    <row r="16" spans="1:14" x14ac:dyDescent="0.25">
      <c r="A16" s="39" t="s">
        <v>38</v>
      </c>
      <c r="B16" s="51">
        <v>60064.146451418143</v>
      </c>
      <c r="C16" s="55">
        <v>48408</v>
      </c>
      <c r="D16" s="44">
        <v>60064</v>
      </c>
      <c r="E16" s="56">
        <v>42772</v>
      </c>
      <c r="F16" s="56">
        <v>42796</v>
      </c>
      <c r="G16" s="37">
        <v>4297.6190476190477</v>
      </c>
      <c r="H16" s="58">
        <v>48408</v>
      </c>
      <c r="I16" s="43">
        <v>4298</v>
      </c>
      <c r="J16" s="57">
        <v>42772</v>
      </c>
      <c r="K16" s="56">
        <v>42796</v>
      </c>
      <c r="L16" s="38">
        <f t="shared" si="0"/>
        <v>64361.765499037188</v>
      </c>
      <c r="M16" s="60">
        <f t="shared" si="1"/>
        <v>64362</v>
      </c>
    </row>
    <row r="17" spans="1:13" x14ac:dyDescent="0.25">
      <c r="A17" s="39" t="s">
        <v>39</v>
      </c>
      <c r="B17" s="51">
        <v>61032.228159715356</v>
      </c>
      <c r="C17" s="55">
        <v>48409</v>
      </c>
      <c r="D17" s="44">
        <v>61032</v>
      </c>
      <c r="E17" s="56">
        <v>42772</v>
      </c>
      <c r="F17" s="44"/>
      <c r="G17" s="37">
        <v>6446.4285714285716</v>
      </c>
      <c r="H17" s="58">
        <v>48409</v>
      </c>
      <c r="I17" s="43">
        <v>6446</v>
      </c>
      <c r="J17" s="57">
        <v>42772</v>
      </c>
      <c r="K17" s="37"/>
      <c r="L17" s="38">
        <f t="shared" si="0"/>
        <v>67478.656731143928</v>
      </c>
      <c r="M17" s="60">
        <f t="shared" si="1"/>
        <v>67478</v>
      </c>
    </row>
    <row r="18" spans="1:13" x14ac:dyDescent="0.25">
      <c r="A18" s="40" t="s">
        <v>40</v>
      </c>
      <c r="B18" s="51">
        <v>58130.832206804691</v>
      </c>
      <c r="C18" s="55">
        <v>48410</v>
      </c>
      <c r="D18" s="44">
        <v>58131</v>
      </c>
      <c r="E18" s="56">
        <v>42772</v>
      </c>
      <c r="F18" s="56">
        <v>42796</v>
      </c>
      <c r="G18" s="37">
        <v>4297.6190476190477</v>
      </c>
      <c r="H18" s="58">
        <v>48410</v>
      </c>
      <c r="I18" s="43">
        <v>4298</v>
      </c>
      <c r="J18" s="57">
        <v>42772</v>
      </c>
      <c r="K18" s="56">
        <v>42796</v>
      </c>
      <c r="L18" s="38">
        <f t="shared" si="0"/>
        <v>62428.451254423737</v>
      </c>
      <c r="M18" s="60">
        <f t="shared" si="1"/>
        <v>62429</v>
      </c>
    </row>
    <row r="19" spans="1:13" x14ac:dyDescent="0.25">
      <c r="B19" s="51">
        <f>SUM(B2:B18)</f>
        <v>1150000</v>
      </c>
      <c r="C19" s="44"/>
      <c r="D19" s="44">
        <f>SUM(D2:D18, D48)</f>
        <v>1133589.5</v>
      </c>
      <c r="E19" s="44"/>
      <c r="F19" s="44"/>
      <c r="G19" s="38">
        <f>SUM(G2:G18)</f>
        <v>90250</v>
      </c>
      <c r="H19" s="38"/>
      <c r="I19" s="59">
        <f>SUM(I2:I18)</f>
        <v>88102</v>
      </c>
      <c r="J19" s="38"/>
      <c r="K19" s="38"/>
      <c r="L19" s="38">
        <f>SUM(L2:L18)</f>
        <v>1240250</v>
      </c>
      <c r="M19" s="60">
        <f>SUM(M2:M18)</f>
        <v>1221691.5</v>
      </c>
    </row>
    <row r="22" spans="1:13" x14ac:dyDescent="0.25">
      <c r="A22" s="23" t="s">
        <v>78</v>
      </c>
    </row>
    <row r="23" spans="1:13" x14ac:dyDescent="0.25">
      <c r="A23" s="41" t="s">
        <v>44</v>
      </c>
      <c r="B23" s="37">
        <v>209</v>
      </c>
      <c r="C23" s="58">
        <v>48411</v>
      </c>
      <c r="D23" s="43">
        <v>209</v>
      </c>
      <c r="E23" s="57">
        <v>42772</v>
      </c>
    </row>
    <row r="24" spans="1:13" x14ac:dyDescent="0.25">
      <c r="A24" s="41" t="s">
        <v>45</v>
      </c>
      <c r="B24" s="37">
        <v>5416</v>
      </c>
      <c r="C24" s="58">
        <v>48412</v>
      </c>
      <c r="D24" s="43">
        <v>5416</v>
      </c>
      <c r="E24" s="57">
        <v>42772</v>
      </c>
    </row>
    <row r="25" spans="1:13" x14ac:dyDescent="0.25">
      <c r="A25" s="41" t="s">
        <v>46</v>
      </c>
      <c r="B25" s="37">
        <v>245</v>
      </c>
      <c r="C25" s="58">
        <v>48413</v>
      </c>
      <c r="D25" s="43">
        <v>245</v>
      </c>
      <c r="E25" s="57">
        <v>42772</v>
      </c>
      <c r="F25" s="57">
        <v>42803</v>
      </c>
      <c r="I25" s="49" t="s">
        <v>76</v>
      </c>
      <c r="J25" s="49">
        <f>SUMIF(F2:F18,"&lt;&gt;",D2:D18)</f>
        <v>566657</v>
      </c>
    </row>
    <row r="26" spans="1:13" x14ac:dyDescent="0.25">
      <c r="A26" s="41" t="s">
        <v>47</v>
      </c>
      <c r="B26" s="37">
        <v>2351</v>
      </c>
      <c r="C26" s="58">
        <v>48414</v>
      </c>
      <c r="D26" s="43">
        <v>2351</v>
      </c>
      <c r="E26" s="57">
        <v>42772</v>
      </c>
      <c r="I26" s="49" t="s">
        <v>43</v>
      </c>
      <c r="J26" s="49">
        <f>SUMIF(K2:K18,"&lt;&gt;",I2:I18)</f>
        <v>40829</v>
      </c>
    </row>
    <row r="27" spans="1:13" x14ac:dyDescent="0.25">
      <c r="A27" s="41" t="s">
        <v>48</v>
      </c>
      <c r="B27" s="37">
        <v>778</v>
      </c>
      <c r="C27" s="58">
        <v>48415</v>
      </c>
      <c r="D27" s="43">
        <v>778</v>
      </c>
      <c r="E27" s="57">
        <v>42772</v>
      </c>
      <c r="F27" s="57">
        <v>42796</v>
      </c>
      <c r="I27" s="49" t="s">
        <v>77</v>
      </c>
      <c r="J27" s="49">
        <f>SUMIF(F23:F47,"&lt;&gt;",D23:D47)</f>
        <v>22960</v>
      </c>
    </row>
    <row r="28" spans="1:13" x14ac:dyDescent="0.25">
      <c r="A28" s="41" t="s">
        <v>49</v>
      </c>
      <c r="B28" s="37">
        <v>794</v>
      </c>
      <c r="C28" s="58">
        <v>48416</v>
      </c>
      <c r="D28" s="43">
        <v>794</v>
      </c>
      <c r="E28" s="57">
        <v>42772</v>
      </c>
      <c r="F28" s="56">
        <v>42796</v>
      </c>
      <c r="I28" s="50" t="s">
        <v>73</v>
      </c>
      <c r="J28" s="50">
        <f>SUM(J25:J27)</f>
        <v>630446</v>
      </c>
    </row>
    <row r="29" spans="1:13" x14ac:dyDescent="0.25">
      <c r="A29" s="41" t="s">
        <v>50</v>
      </c>
      <c r="B29" s="37">
        <v>2456</v>
      </c>
      <c r="C29" s="58">
        <v>48417</v>
      </c>
      <c r="D29" s="43">
        <v>2456</v>
      </c>
      <c r="E29" s="57">
        <v>42772</v>
      </c>
    </row>
    <row r="30" spans="1:13" x14ac:dyDescent="0.25">
      <c r="A30" s="41" t="s">
        <v>51</v>
      </c>
      <c r="B30" s="37">
        <v>1672</v>
      </c>
      <c r="C30" s="58">
        <v>48418</v>
      </c>
      <c r="D30" s="43">
        <v>1672</v>
      </c>
      <c r="E30" s="57">
        <v>42772</v>
      </c>
      <c r="F30" s="56">
        <v>42789</v>
      </c>
    </row>
    <row r="31" spans="1:13" x14ac:dyDescent="0.25">
      <c r="A31" s="41" t="s">
        <v>52</v>
      </c>
      <c r="B31" s="37">
        <v>1422</v>
      </c>
      <c r="C31" s="58">
        <v>48419</v>
      </c>
      <c r="D31" s="43">
        <v>1422</v>
      </c>
      <c r="E31" s="57">
        <v>42772</v>
      </c>
    </row>
    <row r="32" spans="1:13" x14ac:dyDescent="0.25">
      <c r="A32" s="41" t="s">
        <v>53</v>
      </c>
      <c r="B32" s="37">
        <v>539</v>
      </c>
      <c r="C32" s="58">
        <v>48420</v>
      </c>
      <c r="D32" s="43">
        <v>539</v>
      </c>
      <c r="E32" s="57">
        <v>42772</v>
      </c>
      <c r="F32" s="56">
        <v>42796</v>
      </c>
    </row>
    <row r="33" spans="1:6" x14ac:dyDescent="0.25">
      <c r="A33" s="41" t="s">
        <v>54</v>
      </c>
      <c r="B33" s="37">
        <v>1132</v>
      </c>
      <c r="C33" s="58">
        <v>48421</v>
      </c>
      <c r="D33" s="43">
        <v>1132</v>
      </c>
      <c r="E33" s="57">
        <v>42772</v>
      </c>
      <c r="F33" s="56">
        <v>42789</v>
      </c>
    </row>
    <row r="34" spans="1:6" x14ac:dyDescent="0.25">
      <c r="A34" s="41" t="s">
        <v>55</v>
      </c>
      <c r="B34" s="37">
        <v>4810</v>
      </c>
      <c r="C34" s="58">
        <v>48422</v>
      </c>
      <c r="D34" s="43">
        <v>4810</v>
      </c>
      <c r="E34" s="57">
        <v>42772</v>
      </c>
      <c r="F34" s="56">
        <v>42796</v>
      </c>
    </row>
    <row r="35" spans="1:6" x14ac:dyDescent="0.25">
      <c r="A35" s="41" t="s">
        <v>56</v>
      </c>
      <c r="B35" s="37">
        <v>2275</v>
      </c>
      <c r="C35" s="58">
        <v>48423</v>
      </c>
      <c r="D35" s="43">
        <v>2275</v>
      </c>
      <c r="E35" s="57">
        <v>42772</v>
      </c>
      <c r="F35" s="56">
        <v>42796</v>
      </c>
    </row>
    <row r="36" spans="1:6" x14ac:dyDescent="0.25">
      <c r="A36" s="41" t="s">
        <v>57</v>
      </c>
      <c r="B36" s="37">
        <v>3320</v>
      </c>
      <c r="C36" s="58">
        <v>48424</v>
      </c>
      <c r="D36" s="43">
        <v>3320</v>
      </c>
      <c r="E36" s="57">
        <v>42772</v>
      </c>
      <c r="F36" s="56">
        <v>42796</v>
      </c>
    </row>
    <row r="37" spans="1:6" x14ac:dyDescent="0.25">
      <c r="A37" s="41" t="s">
        <v>58</v>
      </c>
      <c r="B37" s="37">
        <v>5391</v>
      </c>
      <c r="C37" s="58">
        <v>48425</v>
      </c>
      <c r="D37" s="43">
        <v>5391</v>
      </c>
      <c r="E37" s="57">
        <v>42772</v>
      </c>
    </row>
    <row r="38" spans="1:6" x14ac:dyDescent="0.25">
      <c r="A38" s="41" t="s">
        <v>59</v>
      </c>
      <c r="B38" s="37">
        <v>1248</v>
      </c>
      <c r="C38" s="58">
        <v>48426</v>
      </c>
      <c r="D38" s="43">
        <v>1248</v>
      </c>
      <c r="E38" s="57">
        <v>42772</v>
      </c>
      <c r="F38" s="56">
        <v>42789</v>
      </c>
    </row>
    <row r="39" spans="1:6" x14ac:dyDescent="0.25">
      <c r="A39" s="42" t="s">
        <v>60</v>
      </c>
      <c r="B39" s="37">
        <v>2933</v>
      </c>
      <c r="C39" s="58">
        <v>48427</v>
      </c>
      <c r="D39" s="43">
        <v>2933</v>
      </c>
      <c r="E39" s="57">
        <v>42772</v>
      </c>
    </row>
    <row r="40" spans="1:6" x14ac:dyDescent="0.25">
      <c r="A40" s="42" t="s">
        <v>61</v>
      </c>
      <c r="B40" s="37">
        <v>377</v>
      </c>
      <c r="C40" s="58">
        <v>48428</v>
      </c>
      <c r="D40" s="43">
        <v>377</v>
      </c>
      <c r="E40" s="57">
        <v>42772</v>
      </c>
    </row>
    <row r="41" spans="1:6" x14ac:dyDescent="0.25">
      <c r="A41" s="41" t="s">
        <v>62</v>
      </c>
      <c r="B41" s="37">
        <v>3224</v>
      </c>
      <c r="C41" s="58">
        <v>48429</v>
      </c>
      <c r="D41" s="43">
        <v>3224</v>
      </c>
      <c r="E41" s="57">
        <v>42772</v>
      </c>
      <c r="F41" s="56">
        <v>42789</v>
      </c>
    </row>
    <row r="42" spans="1:6" x14ac:dyDescent="0.25">
      <c r="A42" s="41" t="s">
        <v>63</v>
      </c>
      <c r="B42" s="37">
        <v>2415</v>
      </c>
      <c r="C42" s="58">
        <v>48430</v>
      </c>
      <c r="D42" s="43">
        <v>2415</v>
      </c>
      <c r="E42" s="57">
        <v>42772</v>
      </c>
      <c r="F42" s="56">
        <v>42796</v>
      </c>
    </row>
    <row r="43" spans="1:6" x14ac:dyDescent="0.25">
      <c r="A43" s="41" t="s">
        <v>64</v>
      </c>
      <c r="B43" s="37">
        <v>508</v>
      </c>
      <c r="C43" s="58">
        <v>48431</v>
      </c>
      <c r="D43" s="43">
        <v>508</v>
      </c>
      <c r="E43" s="57">
        <v>42772</v>
      </c>
      <c r="F43" s="56">
        <v>42796</v>
      </c>
    </row>
    <row r="44" spans="1:6" x14ac:dyDescent="0.25">
      <c r="A44" s="41" t="s">
        <v>65</v>
      </c>
      <c r="B44" s="37">
        <v>3826</v>
      </c>
      <c r="C44" s="58">
        <v>48432</v>
      </c>
      <c r="D44" s="43">
        <v>3826</v>
      </c>
      <c r="E44" s="57">
        <v>42772</v>
      </c>
    </row>
    <row r="45" spans="1:6" x14ac:dyDescent="0.25">
      <c r="A45" s="41" t="s">
        <v>66</v>
      </c>
      <c r="B45" s="37">
        <v>11358</v>
      </c>
      <c r="C45" s="58">
        <v>48433</v>
      </c>
      <c r="D45" s="43">
        <v>11358</v>
      </c>
      <c r="E45" s="57">
        <v>42772</v>
      </c>
    </row>
    <row r="46" spans="1:6" x14ac:dyDescent="0.25">
      <c r="A46" s="41" t="s">
        <v>67</v>
      </c>
      <c r="B46" s="37">
        <v>2192</v>
      </c>
      <c r="C46" s="58">
        <v>48434</v>
      </c>
      <c r="D46" s="43">
        <v>2192</v>
      </c>
      <c r="E46" s="57">
        <v>42772</v>
      </c>
    </row>
    <row r="47" spans="1:6" x14ac:dyDescent="0.25">
      <c r="A47" s="34" t="s">
        <v>68</v>
      </c>
      <c r="B47" s="37">
        <v>54449</v>
      </c>
      <c r="C47" s="58">
        <v>48435</v>
      </c>
      <c r="D47" s="43">
        <v>54449</v>
      </c>
      <c r="E47" s="57">
        <v>42772</v>
      </c>
    </row>
    <row r="48" spans="1:6" s="19" customFormat="1" x14ac:dyDescent="0.25">
      <c r="A48" s="23" t="s">
        <v>42</v>
      </c>
      <c r="B48" s="52">
        <f>SUM(B23:B47)</f>
        <v>115340</v>
      </c>
      <c r="C48" s="22"/>
      <c r="D48" s="22">
        <f>SUM(D23:D47)</f>
        <v>115340</v>
      </c>
      <c r="E48" s="22"/>
      <c r="F48" s="22"/>
    </row>
  </sheetData>
  <pageMargins left="0.7" right="0.7" top="0.75" bottom="0.75" header="0.3" footer="0.3"/>
  <pageSetup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2" sqref="A2"/>
    </sheetView>
  </sheetViews>
  <sheetFormatPr defaultRowHeight="15" x14ac:dyDescent="0.25"/>
  <cols>
    <col min="1" max="1" width="51.7109375" bestFit="1" customWidth="1"/>
    <col min="2" max="2" width="10.5703125" bestFit="1" customWidth="1"/>
    <col min="3" max="3" width="10.7109375" bestFit="1" customWidth="1"/>
  </cols>
  <sheetData>
    <row r="1" spans="1:3" x14ac:dyDescent="0.25">
      <c r="A1" s="19" t="s">
        <v>112</v>
      </c>
      <c r="B1" s="60" t="s">
        <v>113</v>
      </c>
      <c r="C1" s="19" t="s">
        <v>114</v>
      </c>
    </row>
    <row r="2" spans="1:3" x14ac:dyDescent="0.25">
      <c r="A2" s="20"/>
      <c r="B2" s="72"/>
      <c r="C2" s="20"/>
    </row>
    <row r="3" spans="1:3" x14ac:dyDescent="0.25">
      <c r="A3" s="20"/>
      <c r="B3" s="72"/>
      <c r="C3" s="20"/>
    </row>
    <row r="4" spans="1:3" x14ac:dyDescent="0.25">
      <c r="A4" s="20"/>
      <c r="B4" s="72"/>
      <c r="C4" s="20"/>
    </row>
    <row r="5" spans="1:3" x14ac:dyDescent="0.25">
      <c r="A5" s="20"/>
      <c r="B5" s="72"/>
      <c r="C5" s="20"/>
    </row>
    <row r="6" spans="1:3" x14ac:dyDescent="0.25">
      <c r="A6" s="20"/>
      <c r="B6" s="72">
        <f>SUM(B2:B5)</f>
        <v>0</v>
      </c>
      <c r="C6" s="20"/>
    </row>
    <row r="7" spans="1:3" x14ac:dyDescent="0.25">
      <c r="A7" s="20"/>
      <c r="B7" s="72"/>
      <c r="C7" s="2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23" sqref="A23"/>
    </sheetView>
  </sheetViews>
  <sheetFormatPr defaultRowHeight="15" x14ac:dyDescent="0.25"/>
  <cols>
    <col min="1" max="1" width="26.7109375" bestFit="1" customWidth="1"/>
    <col min="2" max="2" width="11.5703125" bestFit="1" customWidth="1"/>
    <col min="3" max="3" width="10.7109375" bestFit="1" customWidth="1"/>
    <col min="4" max="4" width="14.5703125" bestFit="1" customWidth="1"/>
    <col min="5" max="5" width="29.85546875" bestFit="1" customWidth="1"/>
  </cols>
  <sheetData>
    <row r="1" spans="1:5" x14ac:dyDescent="0.25">
      <c r="A1" s="20" t="s">
        <v>115</v>
      </c>
      <c r="B1" s="72" t="s">
        <v>113</v>
      </c>
      <c r="C1" s="20" t="s">
        <v>114</v>
      </c>
      <c r="D1" s="20" t="s">
        <v>116</v>
      </c>
      <c r="E1" s="20" t="s">
        <v>117</v>
      </c>
    </row>
    <row r="2" spans="1:5" x14ac:dyDescent="0.25">
      <c r="A2" s="20" t="s">
        <v>118</v>
      </c>
      <c r="B2" s="72">
        <v>100</v>
      </c>
      <c r="C2" s="70">
        <v>42734</v>
      </c>
      <c r="D2" s="70">
        <v>42754</v>
      </c>
      <c r="E2" s="20"/>
    </row>
    <row r="3" spans="1:5" x14ac:dyDescent="0.25">
      <c r="A3" s="20" t="s">
        <v>124</v>
      </c>
      <c r="B3" s="72">
        <v>100</v>
      </c>
      <c r="C3" s="70">
        <v>42800</v>
      </c>
      <c r="D3" s="20"/>
      <c r="E3" s="20" t="s">
        <v>125</v>
      </c>
    </row>
    <row r="4" spans="1:5" x14ac:dyDescent="0.25">
      <c r="A4" s="20"/>
      <c r="B4" s="72"/>
      <c r="C4" s="20"/>
      <c r="D4" s="20"/>
      <c r="E4" s="20"/>
    </row>
    <row r="5" spans="1:5" x14ac:dyDescent="0.25">
      <c r="A5" s="20"/>
      <c r="B5" s="72"/>
      <c r="C5" s="20"/>
      <c r="D5" s="20"/>
      <c r="E5" s="20"/>
    </row>
    <row r="6" spans="1:5" x14ac:dyDescent="0.25">
      <c r="A6" s="20"/>
      <c r="B6" s="72"/>
      <c r="C6" s="20"/>
      <c r="D6" s="20"/>
      <c r="E6" s="20"/>
    </row>
    <row r="7" spans="1:5" x14ac:dyDescent="0.25">
      <c r="A7" s="20"/>
      <c r="B7" s="72"/>
      <c r="C7" s="20"/>
      <c r="D7" s="20"/>
      <c r="E7" s="20"/>
    </row>
    <row r="8" spans="1:5" x14ac:dyDescent="0.25">
      <c r="A8" s="20"/>
      <c r="B8" s="72">
        <f>SUM(B2:B6)</f>
        <v>200</v>
      </c>
      <c r="C8" s="19" t="s">
        <v>42</v>
      </c>
      <c r="D8" s="20"/>
      <c r="E8" s="20"/>
    </row>
    <row r="9" spans="1:5" x14ac:dyDescent="0.25">
      <c r="A9" s="20"/>
      <c r="B9" s="72"/>
      <c r="C9" s="20"/>
      <c r="D9" s="20"/>
      <c r="E9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2017 budget</vt:lpstr>
      <vt:lpstr>Expense detail</vt:lpstr>
      <vt:lpstr>Income detail</vt:lpstr>
      <vt:lpstr>Other income detail</vt:lpstr>
      <vt:lpstr>Donations detail</vt:lpstr>
      <vt:lpstr>'Income detail'!Print_Area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smorrill</dc:creator>
  <cp:lastModifiedBy>stefaniemorrill</cp:lastModifiedBy>
  <cp:lastPrinted>2014-08-05T10:06:21Z</cp:lastPrinted>
  <dcterms:created xsi:type="dcterms:W3CDTF">2007-05-31T16:25:10Z</dcterms:created>
  <dcterms:modified xsi:type="dcterms:W3CDTF">2017-04-18T19:48:23Z</dcterms:modified>
</cp:coreProperties>
</file>